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740" windowWidth="29720" windowHeight="18380" activeTab="0"/>
  </bookViews>
  <sheets>
    <sheet name="Data Input" sheetId="1" r:id="rId1"/>
    <sheet name="&quot;Wake-Up Money&quot;" sheetId="2" r:id="rId2"/>
    <sheet name="10-Year View" sheetId="3" r:id="rId3"/>
    <sheet name="Agent Information" sheetId="4" state="hidden" r:id="rId4"/>
  </sheets>
  <definedNames>
    <definedName name="_xlnm.Print_Area" localSheetId="1">'"Wake-Up Money"'!$A$1:$P$54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27" authorId="0">
      <text>
        <r>
          <rPr>
            <b/>
            <sz val="10"/>
            <rFont val="Tahoma"/>
            <family val="2"/>
          </rPr>
          <t>NOTE :</t>
        </r>
        <r>
          <rPr>
            <sz val="10"/>
            <rFont val="Tahoma"/>
            <family val="2"/>
          </rPr>
          <t xml:space="preserve">
If using an interest only loan enter the number '0' for the number of years.  </t>
        </r>
      </text>
    </comment>
  </commentList>
</comments>
</file>

<file path=xl/sharedStrings.xml><?xml version="1.0" encoding="utf-8"?>
<sst xmlns="http://schemas.openxmlformats.org/spreadsheetml/2006/main" count="152" uniqueCount="100">
  <si>
    <t>Price</t>
  </si>
  <si>
    <t>Down Payment</t>
  </si>
  <si>
    <t xml:space="preserve">Loan @ </t>
  </si>
  <si>
    <t xml:space="preserve"> year; fixed rate</t>
  </si>
  <si>
    <t>;</t>
  </si>
  <si>
    <t>Monthly principal and interest payments</t>
  </si>
  <si>
    <t>Monthly taxes and insurance payments</t>
  </si>
  <si>
    <t>Total monthly expenses</t>
  </si>
  <si>
    <t xml:space="preserve">per year </t>
  </si>
  <si>
    <t>You own real estate worth:</t>
  </si>
  <si>
    <t>with a cash investment of:</t>
  </si>
  <si>
    <t xml:space="preserve">1.  Cash Flow: </t>
  </si>
  <si>
    <t>2.  Leverage:</t>
  </si>
  <si>
    <t>3.  Debt Reduction:</t>
  </si>
  <si>
    <t>Monthly cash flow</t>
  </si>
  <si>
    <t xml:space="preserve">in principal reduction the first year.  In essence the tenant is buying you the </t>
  </si>
  <si>
    <t xml:space="preserve">property and giving it to you at the end of the loan.  </t>
  </si>
  <si>
    <t>From Cash Flow</t>
  </si>
  <si>
    <t>From Principal Reduction</t>
  </si>
  <si>
    <t>From Appreciation</t>
  </si>
  <si>
    <t>Total Return on Investment</t>
  </si>
  <si>
    <t>Here are the 5 Major Benefits of owning this "Wake-Up Money" property.</t>
  </si>
  <si>
    <t>Monthly HOA fees (if any)</t>
  </si>
  <si>
    <t xml:space="preserve">When this property is free and clear, you </t>
  </si>
  <si>
    <t xml:space="preserve">5.  Appreciation: </t>
  </si>
  <si>
    <t>4.  Tax Savings:</t>
  </si>
  <si>
    <t>.</t>
  </si>
  <si>
    <t>Initial Investment</t>
  </si>
  <si>
    <t>Cash Flow</t>
  </si>
  <si>
    <t>Debt Reduction</t>
  </si>
  <si>
    <t>Appreciation</t>
  </si>
  <si>
    <t>Monthly PI payment</t>
  </si>
  <si>
    <t>Total Monthly Exp</t>
  </si>
  <si>
    <t>*Inflationary increase (impacts rents, taxes, and expenses)</t>
  </si>
  <si>
    <t>Monthly Main Resrv*</t>
  </si>
  <si>
    <t>Monthly Taxes/Ins*</t>
  </si>
  <si>
    <t>Monthly Rental Inc*</t>
  </si>
  <si>
    <t>Monthly Cash Flow</t>
  </si>
  <si>
    <t>Total</t>
  </si>
  <si>
    <t>End of year incremental Values</t>
  </si>
  <si>
    <t>End of year accumulative values</t>
  </si>
  <si>
    <t>Enter down payment amount here:</t>
  </si>
  <si>
    <t>Note: 20% of the purchase price is:</t>
  </si>
  <si>
    <t xml:space="preserve">   and insurance:</t>
  </si>
  <si>
    <t>Enter the address for your example:</t>
  </si>
  <si>
    <t>property management:</t>
  </si>
  <si>
    <t>inflation rate</t>
  </si>
  <si>
    <t>maintenance and repair:</t>
  </si>
  <si>
    <t>approximate depreciation per year (assume 85% depreciable and 27 year straight line</t>
  </si>
  <si>
    <t>Here's your example of how "Wake-Up Money" may work for you!</t>
  </si>
  <si>
    <t xml:space="preserve">Possible Total Return on Initial Investment (after first year): </t>
  </si>
  <si>
    <t>Possible Return on Initial Investment</t>
  </si>
  <si>
    <t>Enter property purchase price here:</t>
  </si>
  <si>
    <t>Monthly HOA Fees*</t>
  </si>
  <si>
    <t>End of Year</t>
  </si>
  <si>
    <t>money.  Of course, by then the rents (and the</t>
  </si>
  <si>
    <t xml:space="preserve">"Wake-Up") money will probably be a lot </t>
  </si>
  <si>
    <t>higher, as will the property's value.</t>
  </si>
  <si>
    <t>Average Annual Return</t>
  </si>
  <si>
    <t>Monthly maintenance, repairs, prop mgmt, utilities</t>
  </si>
  <si>
    <t>Enter the closing costs (~2.5%)</t>
  </si>
  <si>
    <t xml:space="preserve">Note 2.5% of the purchase price is: </t>
  </si>
  <si>
    <t>(NOTE: All input should be on this page only.  )</t>
  </si>
  <si>
    <t>Operating Expenses</t>
  </si>
  <si>
    <t>Operating Income</t>
  </si>
  <si>
    <t>loan amount is:</t>
  </si>
  <si>
    <t>and date:</t>
  </si>
  <si>
    <t>Title</t>
  </si>
  <si>
    <t>Address</t>
  </si>
  <si>
    <t>Name</t>
  </si>
  <si>
    <t>Company Name</t>
  </si>
  <si>
    <t>Phone</t>
  </si>
  <si>
    <t>Mobile</t>
  </si>
  <si>
    <t>Direct</t>
  </si>
  <si>
    <t>Email</t>
  </si>
  <si>
    <t>Place Realtor® Specific Information Below:</t>
  </si>
  <si>
    <t>Enter any ANNUAL taxes</t>
  </si>
  <si>
    <t>Enter the MONTHLY HOA fees</t>
  </si>
  <si>
    <t>additional expenses:</t>
  </si>
  <si>
    <t>Enter ongoing MONTHLY expenses :</t>
  </si>
  <si>
    <t>Enter estimated ANNUAL property appreciation:</t>
  </si>
  <si>
    <t>Enter loan interest rate (ANNUAL):</t>
  </si>
  <si>
    <t>Enter the MONTHLY rents:</t>
  </si>
  <si>
    <t>Wake-Up Money is copyrighted and may only be used with written permission from Ninja Selling (www.ninjaselling.com)</t>
  </si>
  <si>
    <t>Enter the term of the loan (in YEARS):</t>
  </si>
  <si>
    <t>Using the “Wake-Up Money” Easy Investment Tool</t>
  </si>
  <si>
    <t>Monthly rental income (minus Vacancy Rate %)</t>
  </si>
  <si>
    <t>Enter any initial renovation costs:</t>
  </si>
  <si>
    <t>Initial Investment (includes closing costs and initial renovation costs)</t>
  </si>
  <si>
    <t>Rev. 10.18.11</t>
  </si>
  <si>
    <t>DO NOT INSERT or DELETE ANY OF THE ROWS OR COLUMNS ABOVE.</t>
  </si>
  <si>
    <t>Financing/Purchasing Expenses</t>
  </si>
  <si>
    <t>Enter Vacany Rate % (will be subtracted from the Monthly Rents):</t>
  </si>
  <si>
    <t xml:space="preserve">depreciation).  This means that your income from this property may not be subject to tax.  </t>
  </si>
  <si>
    <t>Select this link for "What is Wake-up Money".</t>
  </si>
  <si>
    <t>Place your contact info here.</t>
  </si>
  <si>
    <t xml:space="preserve">For instructions see www.focus1st.com, </t>
  </si>
  <si>
    <t>Login to your account and select Wake-Up Money</t>
  </si>
  <si>
    <t>-&gt; Download and Customize option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</si>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</sst>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%"/>
    <numFmt numFmtId="166" formatCode="&quot;$&quot;#,##0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$&quot;#,##0.000_);[Red]\(&quot;$&quot;#,##0.000\)"/>
    <numFmt numFmtId="172" formatCode="mm/dd/yyyy"/>
    <numFmt numFmtId="173" formatCode="_(&quot;$&quot;* #,##0.000_);_(&quot;$&quot;* \(#,##0.000\);_(&quot;$&quot;* &quot;-&quot;??_);_(@_)"/>
    <numFmt numFmtId="174" formatCode="&quot;$&quot;#,##0.000"/>
    <numFmt numFmtId="175" formatCode="&quot;$&quot;#,##0.0000"/>
    <numFmt numFmtId="176" formatCode="&quot;$&quot;#,##0.0"/>
    <numFmt numFmtId="177" formatCode="0.000%"/>
  </numFmts>
  <fonts count="6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color indexed="18"/>
      <name val="Times New Roman"/>
      <family val="1"/>
    </font>
    <font>
      <b/>
      <sz val="18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4"/>
      <name val="Californian FB"/>
      <family val="1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color indexed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2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b/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8" fontId="5" fillId="0" borderId="0" xfId="0" applyNumberFormat="1" applyFont="1" applyAlignment="1">
      <alignment/>
    </xf>
    <xf numFmtId="9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left"/>
    </xf>
    <xf numFmtId="8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0" fontId="5" fillId="0" borderId="0" xfId="0" applyNumberFormat="1" applyFont="1" applyAlignment="1">
      <alignment/>
    </xf>
    <xf numFmtId="10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53" applyFont="1" applyBorder="1" applyAlignment="1" applyProtection="1">
      <alignment/>
      <protection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15" fontId="17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15" fontId="18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16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/>
    </xf>
    <xf numFmtId="8" fontId="8" fillId="0" borderId="0" xfId="0" applyNumberFormat="1" applyFont="1" applyAlignment="1">
      <alignment/>
    </xf>
    <xf numFmtId="8" fontId="8" fillId="0" borderId="0" xfId="0" applyNumberFormat="1" applyFont="1" applyFill="1" applyAlignment="1">
      <alignment horizontal="center" wrapText="1"/>
    </xf>
    <xf numFmtId="8" fontId="8" fillId="32" borderId="0" xfId="0" applyNumberFormat="1" applyFont="1" applyFill="1" applyAlignment="1">
      <alignment horizontal="center" wrapText="1"/>
    </xf>
    <xf numFmtId="8" fontId="8" fillId="0" borderId="0" xfId="0" applyNumberFormat="1" applyFont="1" applyAlignment="1">
      <alignment horizontal="center" wrapText="1"/>
    </xf>
    <xf numFmtId="8" fontId="8" fillId="0" borderId="10" xfId="0" applyNumberFormat="1" applyFont="1" applyFill="1" applyBorder="1" applyAlignment="1">
      <alignment horizontal="center" wrapText="1"/>
    </xf>
    <xf numFmtId="8" fontId="8" fillId="32" borderId="10" xfId="0" applyNumberFormat="1" applyFont="1" applyFill="1" applyBorder="1" applyAlignment="1">
      <alignment horizontal="center" wrapText="1"/>
    </xf>
    <xf numFmtId="8" fontId="8" fillId="0" borderId="10" xfId="0" applyNumberFormat="1" applyFont="1" applyBorder="1" applyAlignment="1">
      <alignment horizontal="center" wrapText="1"/>
    </xf>
    <xf numFmtId="8" fontId="8" fillId="0" borderId="0" xfId="0" applyNumberFormat="1" applyFont="1" applyFill="1" applyAlignment="1">
      <alignment/>
    </xf>
    <xf numFmtId="10" fontId="8" fillId="0" borderId="0" xfId="0" applyNumberFormat="1" applyFont="1" applyAlignment="1">
      <alignment/>
    </xf>
    <xf numFmtId="0" fontId="8" fillId="0" borderId="0" xfId="0" applyFont="1" applyBorder="1" applyAlignment="1">
      <alignment horizontal="right"/>
    </xf>
    <xf numFmtId="8" fontId="8" fillId="0" borderId="0" xfId="0" applyNumberFormat="1" applyFont="1" applyBorder="1" applyAlignment="1">
      <alignment horizontal="center" wrapText="1"/>
    </xf>
    <xf numFmtId="10" fontId="8" fillId="0" borderId="0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0" xfId="0" applyFont="1" applyBorder="1" applyAlignment="1">
      <alignment horizontal="right"/>
    </xf>
    <xf numFmtId="8" fontId="8" fillId="0" borderId="0" xfId="0" applyNumberFormat="1" applyFont="1" applyFill="1" applyAlignment="1">
      <alignment horizontal="center"/>
    </xf>
    <xf numFmtId="8" fontId="8" fillId="32" borderId="0" xfId="0" applyNumberFormat="1" applyFont="1" applyFill="1" applyAlignment="1">
      <alignment horizontal="center"/>
    </xf>
    <xf numFmtId="8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8" fillId="32" borderId="0" xfId="0" applyNumberFormat="1" applyFont="1" applyFill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10" fontId="8" fillId="32" borderId="10" xfId="0" applyNumberFormat="1" applyFont="1" applyFill="1" applyBorder="1" applyAlignment="1">
      <alignment horizontal="center"/>
    </xf>
    <xf numFmtId="8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0" fontId="8" fillId="0" borderId="0" xfId="59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8" fontId="5" fillId="0" borderId="0" xfId="0" applyNumberFormat="1" applyFont="1" applyBorder="1" applyAlignment="1">
      <alignment/>
    </xf>
    <xf numFmtId="166" fontId="22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166" fontId="0" fillId="33" borderId="18" xfId="0" applyNumberFormat="1" applyFont="1" applyFill="1" applyBorder="1" applyAlignment="1" applyProtection="1">
      <alignment horizontal="center"/>
      <protection locked="0"/>
    </xf>
    <xf numFmtId="10" fontId="0" fillId="33" borderId="18" xfId="0" applyNumberFormat="1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67" fontId="0" fillId="33" borderId="18" xfId="0" applyNumberFormat="1" applyFont="1" applyFill="1" applyBorder="1" applyAlignment="1" applyProtection="1">
      <alignment/>
      <protection locked="0"/>
    </xf>
    <xf numFmtId="167" fontId="0" fillId="33" borderId="19" xfId="0" applyNumberFormat="1" applyFont="1" applyFill="1" applyBorder="1" applyAlignment="1" applyProtection="1">
      <alignment/>
      <protection locked="0"/>
    </xf>
    <xf numFmtId="0" fontId="24" fillId="0" borderId="12" xfId="0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0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14" fontId="0" fillId="33" borderId="18" xfId="0" applyNumberFormat="1" applyFont="1" applyFill="1" applyBorder="1" applyAlignment="1" applyProtection="1">
      <alignment horizontal="center"/>
      <protection locked="0"/>
    </xf>
    <xf numFmtId="166" fontId="22" fillId="0" borderId="0" xfId="0" applyNumberFormat="1" applyFont="1" applyFill="1" applyBorder="1" applyAlignment="1">
      <alignment/>
    </xf>
    <xf numFmtId="165" fontId="0" fillId="33" borderId="18" xfId="0" applyNumberFormat="1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167" fontId="0" fillId="0" borderId="1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10" fontId="5" fillId="0" borderId="0" xfId="59" applyNumberFormat="1" applyFont="1" applyBorder="1" applyAlignment="1">
      <alignment horizontal="left"/>
    </xf>
    <xf numFmtId="39" fontId="5" fillId="0" borderId="0" xfId="44" applyNumberFormat="1" applyFont="1" applyBorder="1" applyAlignment="1">
      <alignment horizontal="left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9" fontId="0" fillId="33" borderId="18" xfId="59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 horizontal="right"/>
    </xf>
    <xf numFmtId="0" fontId="0" fillId="0" borderId="18" xfId="0" applyBorder="1" applyAlignment="1" applyProtection="1">
      <alignment/>
      <protection/>
    </xf>
    <xf numFmtId="0" fontId="5" fillId="0" borderId="0" xfId="0" applyFont="1" applyFill="1" applyAlignment="1">
      <alignment/>
    </xf>
    <xf numFmtId="0" fontId="7" fillId="0" borderId="0" xfId="53" applyFill="1" applyAlignment="1" applyProtection="1">
      <alignment/>
      <protection/>
    </xf>
    <xf numFmtId="0" fontId="7" fillId="0" borderId="0" xfId="53" applyAlignment="1" applyProtection="1">
      <alignment horizontal="center" vertical="center"/>
      <protection locked="0"/>
    </xf>
    <xf numFmtId="0" fontId="8" fillId="0" borderId="18" xfId="0" applyFont="1" applyBorder="1" applyAlignment="1" applyProtection="1" quotePrefix="1">
      <alignment/>
      <protection/>
    </xf>
    <xf numFmtId="49" fontId="8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5" xfId="0" applyNumberFormat="1" applyBorder="1" applyAlignment="1">
      <alignment/>
    </xf>
    <xf numFmtId="0" fontId="22" fillId="0" borderId="18" xfId="53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0" fontId="7" fillId="0" borderId="0" xfId="53" applyAlignment="1" applyProtection="1">
      <alignment horizontal="center" vertical="top"/>
      <protection locked="0"/>
    </xf>
    <xf numFmtId="0" fontId="7" fillId="0" borderId="0" xfId="53" applyAlignment="1" applyProtection="1">
      <alignment horizontal="center"/>
      <protection locked="0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49" fontId="8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7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76200</xdr:colOff>
      <xdr:row>50</xdr:row>
      <xdr:rowOff>85725</xdr:rowOff>
    </xdr:from>
    <xdr:to>
      <xdr:col>15</xdr:col>
      <xdr:colOff>428625</xdr:colOff>
      <xdr:row>52</xdr:row>
      <xdr:rowOff>114300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811530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48</xdr:row>
      <xdr:rowOff>104775</xdr:rowOff>
    </xdr:from>
    <xdr:to>
      <xdr:col>15</xdr:col>
      <xdr:colOff>438150</xdr:colOff>
      <xdr:row>50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7734300"/>
          <a:ext cx="352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41</xdr:row>
      <xdr:rowOff>133350</xdr:rowOff>
    </xdr:from>
    <xdr:to>
      <xdr:col>7</xdr:col>
      <xdr:colOff>752475</xdr:colOff>
      <xdr:row>44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716280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41</xdr:row>
      <xdr:rowOff>152400</xdr:rowOff>
    </xdr:from>
    <xdr:to>
      <xdr:col>7</xdr:col>
      <xdr:colOff>285750</xdr:colOff>
      <xdr:row>44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7181850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41</xdr:row>
      <xdr:rowOff>152400</xdr:rowOff>
    </xdr:from>
    <xdr:to>
      <xdr:col>16</xdr:col>
      <xdr:colOff>685800</xdr:colOff>
      <xdr:row>44</xdr:row>
      <xdr:rowOff>76200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718185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733425</xdr:colOff>
      <xdr:row>42</xdr:row>
      <xdr:rowOff>0</xdr:rowOff>
    </xdr:from>
    <xdr:to>
      <xdr:col>16</xdr:col>
      <xdr:colOff>238125</xdr:colOff>
      <xdr:row>44</xdr:row>
      <xdr:rowOff>38100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7191375"/>
          <a:ext cx="352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sualpricingsystem.com/WakeupMoney/README%20FIRST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9"/>
  <sheetViews>
    <sheetView showGridLines="0" showRowColHeaders="0" tabSelected="1" zoomScalePageLayoutView="0" workbookViewId="0" topLeftCell="A1">
      <selection activeCell="I45" sqref="I45"/>
    </sheetView>
  </sheetViews>
  <sheetFormatPr defaultColWidth="11.57421875" defaultRowHeight="12.75"/>
  <cols>
    <col min="1" max="1" width="1.7109375" style="1" customWidth="1"/>
    <col min="2" max="2" width="3.7109375" style="1" customWidth="1"/>
    <col min="3" max="3" width="1.7109375" style="1" customWidth="1"/>
    <col min="4" max="4" width="10.7109375" style="1" customWidth="1"/>
    <col min="5" max="5" width="9.28125" style="1" bestFit="1" customWidth="1"/>
    <col min="6" max="6" width="12.421875" style="1" customWidth="1"/>
    <col min="7" max="7" width="12.7109375" style="1" customWidth="1"/>
    <col min="8" max="8" width="16.7109375" style="1" customWidth="1"/>
    <col min="9" max="9" width="12.140625" style="1" customWidth="1"/>
    <col min="10" max="10" width="8.7109375" style="1" customWidth="1"/>
    <col min="11" max="11" width="1.7109375" style="1" customWidth="1"/>
    <col min="12" max="12" width="2.7109375" style="1" customWidth="1"/>
    <col min="13" max="16384" width="11.421875" style="1" customWidth="1"/>
  </cols>
  <sheetData>
    <row r="1" ht="12.75"/>
    <row r="2" ht="12.75">
      <c r="D2" s="42" t="s">
        <v>89</v>
      </c>
    </row>
    <row r="3" ht="22.5">
      <c r="D3" s="38" t="s">
        <v>85</v>
      </c>
    </row>
    <row r="4" ht="15">
      <c r="D4" s="141" t="s">
        <v>62</v>
      </c>
    </row>
    <row r="5" ht="4.5" customHeight="1"/>
    <row r="6" ht="4.5" customHeight="1">
      <c r="C6" s="34"/>
    </row>
    <row r="7" spans="2:9" ht="15" customHeight="1">
      <c r="B7" s="38"/>
      <c r="C7" s="34"/>
      <c r="E7" s="143"/>
      <c r="F7" s="152" t="s">
        <v>94</v>
      </c>
      <c r="G7" s="153"/>
      <c r="H7" s="153"/>
      <c r="I7" s="143"/>
    </row>
    <row r="8" spans="2:5" ht="15" customHeight="1">
      <c r="B8" s="38"/>
      <c r="C8" s="34"/>
      <c r="E8" s="142"/>
    </row>
    <row r="9" spans="2:5" ht="15" customHeight="1">
      <c r="B9" s="137" t="s">
        <v>83</v>
      </c>
      <c r="C9" s="34"/>
      <c r="E9" s="97"/>
    </row>
    <row r="10" spans="2:12" ht="15" customHeight="1">
      <c r="B10" s="120"/>
      <c r="C10" s="121"/>
      <c r="D10" s="83"/>
      <c r="E10" s="122"/>
      <c r="F10" s="83"/>
      <c r="G10" s="83"/>
      <c r="H10" s="83"/>
      <c r="I10" s="83"/>
      <c r="J10" s="83"/>
      <c r="K10" s="83"/>
      <c r="L10" s="84"/>
    </row>
    <row r="11" spans="2:12" ht="15" customHeight="1">
      <c r="B11" s="85">
        <v>1</v>
      </c>
      <c r="C11" s="86" t="s">
        <v>26</v>
      </c>
      <c r="D11" s="87" t="s">
        <v>44</v>
      </c>
      <c r="E11" s="111"/>
      <c r="F11" s="116"/>
      <c r="G11" s="150"/>
      <c r="H11" s="151"/>
      <c r="I11" s="95" t="s">
        <v>66</v>
      </c>
      <c r="J11" s="117"/>
      <c r="K11" s="111"/>
      <c r="L11" s="112"/>
    </row>
    <row r="12" spans="1:12" ht="15" customHeight="1">
      <c r="A12" s="40"/>
      <c r="B12" s="123"/>
      <c r="C12" s="124"/>
      <c r="D12" s="113"/>
      <c r="E12" s="125"/>
      <c r="F12" s="113"/>
      <c r="G12" s="113"/>
      <c r="H12" s="113"/>
      <c r="I12" s="113"/>
      <c r="J12" s="113"/>
      <c r="K12" s="113"/>
      <c r="L12" s="114"/>
    </row>
    <row r="13" spans="1:11" s="40" customFormat="1" ht="9.75" customHeight="1">
      <c r="A13" s="1"/>
      <c r="E13" s="48"/>
      <c r="F13" s="48"/>
      <c r="G13" s="48"/>
      <c r="H13" s="48"/>
      <c r="I13" s="48"/>
      <c r="J13" s="48"/>
      <c r="K13" s="96"/>
    </row>
    <row r="14" spans="1:12" ht="15.75">
      <c r="A14" s="39"/>
      <c r="B14" s="81"/>
      <c r="C14" s="82"/>
      <c r="D14" s="83"/>
      <c r="E14" s="83"/>
      <c r="F14" s="83"/>
      <c r="G14" s="83"/>
      <c r="H14" s="83"/>
      <c r="I14" s="83"/>
      <c r="J14" s="83"/>
      <c r="K14" s="109" t="s">
        <v>91</v>
      </c>
      <c r="L14" s="84"/>
    </row>
    <row r="15" spans="2:12" s="39" customFormat="1" ht="15.75">
      <c r="B15" s="85">
        <f>B11+1</f>
        <v>2</v>
      </c>
      <c r="C15" s="86" t="s">
        <v>26</v>
      </c>
      <c r="D15" s="87" t="s">
        <v>52</v>
      </c>
      <c r="E15" s="87"/>
      <c r="F15" s="87"/>
      <c r="G15" s="98"/>
      <c r="H15" s="87"/>
      <c r="I15" s="87"/>
      <c r="J15" s="87"/>
      <c r="L15" s="88"/>
    </row>
    <row r="16" spans="2:12" s="39" customFormat="1" ht="12" customHeight="1">
      <c r="B16" s="85"/>
      <c r="C16" s="87"/>
      <c r="D16" s="87"/>
      <c r="E16" s="87"/>
      <c r="F16" s="87"/>
      <c r="G16" s="89"/>
      <c r="H16" s="87"/>
      <c r="I16" s="87"/>
      <c r="J16" s="87"/>
      <c r="K16" s="87"/>
      <c r="L16" s="88"/>
    </row>
    <row r="17" spans="2:12" s="39" customFormat="1" ht="15.75">
      <c r="B17" s="85">
        <f>B15+1</f>
        <v>3</v>
      </c>
      <c r="C17" s="87" t="s">
        <v>26</v>
      </c>
      <c r="D17" s="87" t="s">
        <v>41</v>
      </c>
      <c r="E17" s="87"/>
      <c r="F17" s="87"/>
      <c r="G17" s="98"/>
      <c r="H17" s="95" t="s">
        <v>65</v>
      </c>
      <c r="I17" s="118">
        <f>G15-G17</f>
        <v>0</v>
      </c>
      <c r="J17" s="90"/>
      <c r="K17" s="87"/>
      <c r="L17" s="88"/>
    </row>
    <row r="18" spans="2:12" s="39" customFormat="1" ht="15.75">
      <c r="B18" s="85"/>
      <c r="C18" s="87"/>
      <c r="D18" s="87" t="s">
        <v>42</v>
      </c>
      <c r="E18" s="87"/>
      <c r="F18" s="87"/>
      <c r="G18" s="80">
        <f>G15*0.2</f>
        <v>0</v>
      </c>
      <c r="H18" s="87"/>
      <c r="I18" s="87"/>
      <c r="J18" s="87"/>
      <c r="K18" s="87"/>
      <c r="L18" s="88"/>
    </row>
    <row r="19" spans="2:12" s="39" customFormat="1" ht="12" customHeight="1">
      <c r="B19" s="85"/>
      <c r="C19" s="87"/>
      <c r="D19" s="87"/>
      <c r="E19" s="87"/>
      <c r="F19" s="87"/>
      <c r="G19" s="89"/>
      <c r="H19" s="87"/>
      <c r="I19" s="87"/>
      <c r="J19" s="87"/>
      <c r="K19" s="87"/>
      <c r="L19" s="88"/>
    </row>
    <row r="20" spans="2:12" s="39" customFormat="1" ht="15.75">
      <c r="B20" s="85">
        <f>B17+1</f>
        <v>4</v>
      </c>
      <c r="C20" s="87"/>
      <c r="D20" s="87" t="s">
        <v>60</v>
      </c>
      <c r="E20" s="87"/>
      <c r="F20" s="87"/>
      <c r="G20" s="98"/>
      <c r="H20" s="87"/>
      <c r="I20" s="87"/>
      <c r="J20" s="87"/>
      <c r="K20" s="87"/>
      <c r="L20" s="88"/>
    </row>
    <row r="21" spans="2:12" s="39" customFormat="1" ht="15.75">
      <c r="B21" s="85"/>
      <c r="C21" s="87"/>
      <c r="D21" s="87" t="s">
        <v>61</v>
      </c>
      <c r="E21" s="87"/>
      <c r="F21" s="87"/>
      <c r="G21" s="80">
        <f>G15*0.025</f>
        <v>0</v>
      </c>
      <c r="H21" s="87"/>
      <c r="I21" s="87"/>
      <c r="J21" s="87"/>
      <c r="K21" s="87"/>
      <c r="L21" s="88"/>
    </row>
    <row r="22" spans="2:12" s="39" customFormat="1" ht="12" customHeight="1">
      <c r="B22" s="85"/>
      <c r="C22" s="87"/>
      <c r="D22" s="87"/>
      <c r="E22" s="87"/>
      <c r="F22" s="87"/>
      <c r="G22" s="80"/>
      <c r="H22" s="87"/>
      <c r="I22" s="87"/>
      <c r="J22" s="87"/>
      <c r="K22" s="87"/>
      <c r="L22" s="88"/>
    </row>
    <row r="23" spans="2:12" s="39" customFormat="1" ht="15.75">
      <c r="B23" s="85">
        <f>B20+1</f>
        <v>5</v>
      </c>
      <c r="C23" s="87" t="s">
        <v>26</v>
      </c>
      <c r="D23" s="87" t="s">
        <v>87</v>
      </c>
      <c r="E23" s="87"/>
      <c r="F23" s="87"/>
      <c r="G23" s="98">
        <v>0</v>
      </c>
      <c r="H23" s="87"/>
      <c r="I23" s="87"/>
      <c r="J23" s="87"/>
      <c r="K23" s="87"/>
      <c r="L23" s="88"/>
    </row>
    <row r="24" spans="2:12" s="39" customFormat="1" ht="12" customHeight="1">
      <c r="B24" s="85"/>
      <c r="C24" s="87"/>
      <c r="D24" s="87"/>
      <c r="E24" s="87"/>
      <c r="F24" s="87"/>
      <c r="G24" s="89"/>
      <c r="H24" s="87"/>
      <c r="I24" s="87"/>
      <c r="J24" s="87"/>
      <c r="K24" s="87"/>
      <c r="L24" s="88"/>
    </row>
    <row r="25" spans="2:12" s="39" customFormat="1" ht="15.75">
      <c r="B25" s="85">
        <f>B23+1</f>
        <v>6</v>
      </c>
      <c r="C25" s="87" t="s">
        <v>26</v>
      </c>
      <c r="D25" s="87" t="s">
        <v>81</v>
      </c>
      <c r="E25" s="87"/>
      <c r="F25" s="87"/>
      <c r="G25" s="99"/>
      <c r="H25" s="87"/>
      <c r="I25" s="87"/>
      <c r="J25" s="87"/>
      <c r="K25" s="87"/>
      <c r="L25" s="88"/>
    </row>
    <row r="26" spans="2:12" s="39" customFormat="1" ht="12" customHeight="1">
      <c r="B26" s="85"/>
      <c r="C26" s="87"/>
      <c r="D26" s="87"/>
      <c r="E26" s="87"/>
      <c r="F26" s="87"/>
      <c r="G26" s="87"/>
      <c r="H26" s="87"/>
      <c r="J26" s="90"/>
      <c r="K26" s="87"/>
      <c r="L26" s="88"/>
    </row>
    <row r="27" spans="2:12" s="39" customFormat="1" ht="15.75">
      <c r="B27" s="85">
        <f>B25+1</f>
        <v>7</v>
      </c>
      <c r="C27" s="87" t="s">
        <v>26</v>
      </c>
      <c r="D27" s="87" t="s">
        <v>84</v>
      </c>
      <c r="E27" s="87"/>
      <c r="F27" s="87"/>
      <c r="G27" s="87"/>
      <c r="H27" s="100"/>
      <c r="J27" s="90"/>
      <c r="K27" s="87"/>
      <c r="L27" s="88"/>
    </row>
    <row r="28" spans="2:12" s="39" customFormat="1" ht="12" customHeight="1">
      <c r="B28" s="85"/>
      <c r="C28" s="87"/>
      <c r="D28" s="87"/>
      <c r="E28" s="87"/>
      <c r="F28" s="87"/>
      <c r="G28" s="87"/>
      <c r="H28" s="128"/>
      <c r="J28" s="90"/>
      <c r="K28" s="87"/>
      <c r="L28" s="88"/>
    </row>
    <row r="29" spans="2:12" s="39" customFormat="1" ht="15.75" customHeight="1">
      <c r="B29" s="85">
        <f>B27+1</f>
        <v>8</v>
      </c>
      <c r="C29" s="87" t="s">
        <v>26</v>
      </c>
      <c r="D29" s="87" t="s">
        <v>80</v>
      </c>
      <c r="E29" s="111"/>
      <c r="F29" s="115"/>
      <c r="G29" s="111"/>
      <c r="H29" s="119"/>
      <c r="I29" s="95" t="s">
        <v>46</v>
      </c>
      <c r="J29" s="119"/>
      <c r="K29" s="87"/>
      <c r="L29" s="88"/>
    </row>
    <row r="30" spans="2:12" s="39" customFormat="1" ht="15.75">
      <c r="B30" s="91"/>
      <c r="C30" s="92"/>
      <c r="D30" s="92"/>
      <c r="E30" s="92"/>
      <c r="F30" s="92"/>
      <c r="G30" s="92"/>
      <c r="H30" s="129"/>
      <c r="I30" s="93"/>
      <c r="J30" s="92"/>
      <c r="K30" s="92"/>
      <c r="L30" s="94"/>
    </row>
    <row r="31" spans="2:12" s="39" customFormat="1" ht="15.75">
      <c r="B31" s="87"/>
      <c r="C31" s="87"/>
      <c r="D31" s="87"/>
      <c r="E31" s="87"/>
      <c r="F31" s="87"/>
      <c r="G31" s="87"/>
      <c r="H31" s="128"/>
      <c r="I31" s="90"/>
      <c r="J31" s="87"/>
      <c r="K31" s="87"/>
      <c r="L31" s="87"/>
    </row>
    <row r="32" spans="2:12" s="39" customFormat="1" ht="15.75">
      <c r="B32" s="101"/>
      <c r="C32" s="102"/>
      <c r="D32" s="103"/>
      <c r="E32" s="103"/>
      <c r="F32" s="103"/>
      <c r="G32" s="103"/>
      <c r="H32" s="103"/>
      <c r="I32" s="103"/>
      <c r="J32" s="103"/>
      <c r="K32" s="109" t="s">
        <v>63</v>
      </c>
      <c r="L32" s="104"/>
    </row>
    <row r="33" spans="2:12" s="39" customFormat="1" ht="15.75">
      <c r="B33" s="85">
        <f>B29+1</f>
        <v>9</v>
      </c>
      <c r="C33" s="87" t="s">
        <v>26</v>
      </c>
      <c r="D33" s="87" t="s">
        <v>77</v>
      </c>
      <c r="E33" s="87"/>
      <c r="F33" s="87"/>
      <c r="G33" s="107"/>
      <c r="J33" s="49"/>
      <c r="K33" s="87"/>
      <c r="L33" s="88"/>
    </row>
    <row r="34" spans="2:12" s="39" customFormat="1" ht="12" customHeight="1">
      <c r="B34" s="85"/>
      <c r="C34" s="87"/>
      <c r="D34" s="105"/>
      <c r="E34" s="87"/>
      <c r="F34" s="87"/>
      <c r="G34" s="87"/>
      <c r="H34" s="87"/>
      <c r="I34" s="87"/>
      <c r="J34" s="87"/>
      <c r="K34" s="87"/>
      <c r="L34" s="88"/>
    </row>
    <row r="35" spans="2:12" s="39" customFormat="1" ht="15.75">
      <c r="B35" s="85">
        <f>B33+1</f>
        <v>10</v>
      </c>
      <c r="C35" s="87" t="s">
        <v>26</v>
      </c>
      <c r="D35" s="87" t="s">
        <v>76</v>
      </c>
      <c r="E35" s="87"/>
      <c r="F35" s="87"/>
      <c r="G35" s="107"/>
      <c r="H35" s="87" t="s">
        <v>43</v>
      </c>
      <c r="I35" s="107"/>
      <c r="J35" s="87"/>
      <c r="K35" s="87"/>
      <c r="L35" s="88"/>
    </row>
    <row r="36" spans="2:12" s="39" customFormat="1" ht="12" customHeight="1">
      <c r="B36" s="85"/>
      <c r="C36" s="87"/>
      <c r="D36" s="105"/>
      <c r="E36" s="87"/>
      <c r="F36" s="87"/>
      <c r="G36" s="87"/>
      <c r="H36" s="87"/>
      <c r="I36" s="87"/>
      <c r="J36" s="87"/>
      <c r="K36" s="87"/>
      <c r="L36" s="88"/>
    </row>
    <row r="37" spans="2:12" s="39" customFormat="1" ht="15.75" customHeight="1">
      <c r="B37" s="85">
        <f>B35+1</f>
        <v>11</v>
      </c>
      <c r="C37" s="87" t="s">
        <v>26</v>
      </c>
      <c r="D37" s="87" t="s">
        <v>79</v>
      </c>
      <c r="E37" s="87"/>
      <c r="F37" s="87"/>
      <c r="G37" s="49"/>
      <c r="H37" s="95" t="s">
        <v>47</v>
      </c>
      <c r="I37" s="107"/>
      <c r="J37" s="87"/>
      <c r="K37" s="87"/>
      <c r="L37" s="88"/>
    </row>
    <row r="38" spans="2:12" s="39" customFormat="1" ht="15.75" customHeight="1">
      <c r="B38" s="85"/>
      <c r="C38" s="87"/>
      <c r="D38" s="87"/>
      <c r="E38" s="87"/>
      <c r="H38" s="95" t="s">
        <v>45</v>
      </c>
      <c r="I38" s="108"/>
      <c r="J38" s="87"/>
      <c r="K38" s="87"/>
      <c r="L38" s="88"/>
    </row>
    <row r="39" spans="1:12" s="39" customFormat="1" ht="15.75" customHeight="1">
      <c r="A39" s="33"/>
      <c r="B39" s="85"/>
      <c r="C39" s="87"/>
      <c r="D39" s="87"/>
      <c r="E39" s="87"/>
      <c r="H39" s="95" t="s">
        <v>78</v>
      </c>
      <c r="I39" s="108"/>
      <c r="J39" s="87"/>
      <c r="K39" s="87"/>
      <c r="L39" s="88"/>
    </row>
    <row r="40" spans="1:13" s="39" customFormat="1" ht="15.75">
      <c r="A40" s="33"/>
      <c r="B40" s="91"/>
      <c r="C40" s="92"/>
      <c r="D40" s="92"/>
      <c r="E40" s="92"/>
      <c r="F40" s="106"/>
      <c r="G40" s="126"/>
      <c r="H40" s="92"/>
      <c r="I40" s="92"/>
      <c r="J40" s="92"/>
      <c r="K40" s="92"/>
      <c r="L40" s="94"/>
      <c r="M40" s="1"/>
    </row>
    <row r="41" spans="1:12" ht="15.75">
      <c r="A41" s="33"/>
      <c r="B41" s="39"/>
      <c r="C41" s="39"/>
      <c r="D41" s="39"/>
      <c r="E41" s="39"/>
      <c r="F41" s="50"/>
      <c r="G41" s="127"/>
      <c r="H41" s="39"/>
      <c r="I41" s="39"/>
      <c r="J41" s="39"/>
      <c r="K41" s="39"/>
      <c r="L41" s="39"/>
    </row>
    <row r="42" spans="1:12" ht="15.75">
      <c r="A42" s="33"/>
      <c r="B42" s="101"/>
      <c r="C42" s="103"/>
      <c r="D42" s="103"/>
      <c r="E42" s="103"/>
      <c r="F42" s="103"/>
      <c r="G42" s="110"/>
      <c r="H42" s="103"/>
      <c r="I42" s="103"/>
      <c r="J42" s="103"/>
      <c r="K42" s="109" t="s">
        <v>64</v>
      </c>
      <c r="L42" s="104"/>
    </row>
    <row r="43" spans="2:12" ht="15.75" customHeight="1">
      <c r="B43" s="85">
        <v>11</v>
      </c>
      <c r="C43" s="87" t="s">
        <v>26</v>
      </c>
      <c r="D43" s="87" t="s">
        <v>82</v>
      </c>
      <c r="E43" s="111"/>
      <c r="F43" s="111"/>
      <c r="G43" s="107"/>
      <c r="H43" s="111"/>
      <c r="I43" s="111"/>
      <c r="J43" s="111"/>
      <c r="K43" s="111"/>
      <c r="L43" s="112"/>
    </row>
    <row r="44" spans="1:12" ht="12" customHeight="1">
      <c r="A44" s="36"/>
      <c r="B44" s="85"/>
      <c r="C44" s="87"/>
      <c r="D44" s="87"/>
      <c r="E44" s="87"/>
      <c r="F44" s="87"/>
      <c r="G44" s="110"/>
      <c r="H44" s="87"/>
      <c r="I44" s="87"/>
      <c r="J44" s="87"/>
      <c r="K44" s="139"/>
      <c r="L44" s="88"/>
    </row>
    <row r="45" spans="2:12" ht="15.75">
      <c r="B45" s="85">
        <v>12</v>
      </c>
      <c r="C45" s="87" t="s">
        <v>26</v>
      </c>
      <c r="D45" s="87" t="s">
        <v>92</v>
      </c>
      <c r="E45" s="87"/>
      <c r="F45" s="39"/>
      <c r="G45" s="39"/>
      <c r="H45" s="95"/>
      <c r="I45" s="138"/>
      <c r="J45" s="87"/>
      <c r="K45" s="87"/>
      <c r="L45" s="88"/>
    </row>
    <row r="46" spans="2:12" ht="15.75">
      <c r="B46" s="91"/>
      <c r="C46" s="92"/>
      <c r="D46" s="92"/>
      <c r="E46" s="113"/>
      <c r="F46" s="113"/>
      <c r="G46" s="126"/>
      <c r="H46" s="113"/>
      <c r="I46" s="113"/>
      <c r="J46" s="113"/>
      <c r="K46" s="113"/>
      <c r="L46" s="114"/>
    </row>
    <row r="47" spans="1:12" ht="15.75">
      <c r="A47" s="37"/>
      <c r="B47" s="87"/>
      <c r="C47" s="87"/>
      <c r="D47" s="87"/>
      <c r="E47" s="111"/>
      <c r="F47" s="111"/>
      <c r="G47" s="127"/>
      <c r="H47" s="111"/>
      <c r="I47" s="111"/>
      <c r="J47" s="111"/>
      <c r="K47" s="111"/>
      <c r="L47" s="111"/>
    </row>
    <row r="50" ht="12.75">
      <c r="A50" s="36"/>
    </row>
    <row r="52" ht="12.75">
      <c r="D52" s="35"/>
    </row>
    <row r="53" spans="1:5" ht="12.75">
      <c r="A53" s="37"/>
      <c r="C53" s="37"/>
      <c r="E53" s="35"/>
    </row>
    <row r="54" spans="4:5" ht="12.75">
      <c r="D54" s="35"/>
      <c r="E54" s="35"/>
    </row>
    <row r="55" ht="12.75">
      <c r="E55" s="35"/>
    </row>
    <row r="56" spans="1:5" ht="12.75">
      <c r="A56" s="36"/>
      <c r="E56" s="35"/>
    </row>
    <row r="57" ht="12.75">
      <c r="E57" s="35"/>
    </row>
    <row r="58" spans="4:5" ht="12.75">
      <c r="D58" s="35"/>
      <c r="E58" s="35"/>
    </row>
    <row r="59" spans="1:5" ht="12.75">
      <c r="A59" s="37"/>
      <c r="C59" s="37"/>
      <c r="E59" s="35"/>
    </row>
    <row r="60" spans="4:5" ht="12.75">
      <c r="D60" s="35"/>
      <c r="E60" s="35"/>
    </row>
    <row r="61" ht="12.75">
      <c r="E61" s="35"/>
    </row>
    <row r="62" ht="12.75">
      <c r="E62" s="35"/>
    </row>
    <row r="63" spans="1:5" ht="12.75">
      <c r="A63" s="36"/>
      <c r="E63" s="35"/>
    </row>
    <row r="64" spans="4:5" ht="12.75">
      <c r="D64" s="35"/>
      <c r="E64" s="35"/>
    </row>
    <row r="65" spans="3:5" ht="12.75">
      <c r="C65" s="37"/>
      <c r="E65" s="35"/>
    </row>
    <row r="66" spans="1:4" ht="12.75">
      <c r="A66" s="36"/>
      <c r="D66" s="35"/>
    </row>
    <row r="67" spans="4:5" ht="12.75">
      <c r="D67" s="35"/>
      <c r="E67" s="37"/>
    </row>
    <row r="68" ht="12.75">
      <c r="E68" s="37"/>
    </row>
    <row r="69" ht="12.75">
      <c r="E69" s="35"/>
    </row>
  </sheetData>
  <sheetProtection password="84DB" sheet="1" objects="1" scenarios="1" selectLockedCells="1"/>
  <mergeCells count="2">
    <mergeCell ref="G11:H11"/>
    <mergeCell ref="F7:H7"/>
  </mergeCells>
  <hyperlinks>
    <hyperlink ref="F7:H7" r:id="rId1" display="Select this link for &quot;What is Wake-up Money&quot;."/>
  </hyperlinks>
  <printOptions/>
  <pageMargins left="0.5" right="0.5" top="0.5" bottom="1" header="0.5" footer="0.5"/>
  <pageSetup horizontalDpi="300" verticalDpi="300" orientation="portrait"/>
  <headerFooter alignWithMargins="0">
    <oddFooter>&amp;L&amp;D&amp;C&amp;"Impact,Regular"&amp;14Wake-Up Money&amp;R&amp;"Impact,Regular"&amp;14www.Focus1st.com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4"/>
  <sheetViews>
    <sheetView showGridLines="0" showRowColHeaders="0" zoomScalePageLayoutView="0" workbookViewId="0" topLeftCell="A32">
      <selection activeCell="N74" sqref="N74"/>
    </sheetView>
  </sheetViews>
  <sheetFormatPr defaultColWidth="11.57421875" defaultRowHeight="12.75"/>
  <cols>
    <col min="1" max="1" width="1.7109375" style="2" customWidth="1"/>
    <col min="2" max="2" width="3.421875" style="2" customWidth="1"/>
    <col min="3" max="3" width="4.7109375" style="2" customWidth="1"/>
    <col min="4" max="4" width="14.28125" style="2" customWidth="1"/>
    <col min="5" max="5" width="3.140625" style="2" customWidth="1"/>
    <col min="6" max="6" width="6.00390625" style="2" customWidth="1"/>
    <col min="7" max="7" width="2.00390625" style="2" customWidth="1"/>
    <col min="8" max="8" width="6.7109375" style="2" customWidth="1"/>
    <col min="9" max="9" width="1.28515625" style="2" customWidth="1"/>
    <col min="10" max="10" width="3.7109375" style="2" customWidth="1"/>
    <col min="11" max="11" width="9.7109375" style="2" customWidth="1"/>
    <col min="12" max="12" width="13.421875" style="2" customWidth="1"/>
    <col min="13" max="13" width="1.7109375" style="2" customWidth="1"/>
    <col min="14" max="14" width="13.00390625" style="2" bestFit="1" customWidth="1"/>
    <col min="15" max="15" width="2.28125" style="2" customWidth="1"/>
    <col min="16" max="16" width="8.421875" style="2" customWidth="1"/>
    <col min="17" max="17" width="11.421875" style="2" customWidth="1"/>
    <col min="18" max="18" width="10.7109375" style="2" bestFit="1" customWidth="1"/>
    <col min="19" max="16384" width="11.421875" style="2" customWidth="1"/>
  </cols>
  <sheetData>
    <row r="1" ht="15" customHeight="1"/>
    <row r="2" spans="1:16" s="3" customFormat="1" ht="22.5">
      <c r="A2" s="30" t="str">
        <f>CONCATENATE("Wake-Up Money Example:  ",'Data Input'!G11)</f>
        <v>Wake-Up Money Example:  </v>
      </c>
      <c r="D2" s="28"/>
      <c r="E2" s="28"/>
      <c r="F2" s="28"/>
      <c r="G2" s="28"/>
      <c r="H2" s="28"/>
      <c r="I2" s="28"/>
      <c r="J2" s="28"/>
      <c r="K2" s="30"/>
      <c r="M2" s="28"/>
      <c r="N2" s="28"/>
      <c r="O2" s="28"/>
      <c r="P2" s="28"/>
    </row>
    <row r="3" ht="7.5" customHeight="1">
      <c r="N3" s="41"/>
    </row>
    <row r="4" spans="2:14" ht="15.75">
      <c r="B4" s="2" t="s">
        <v>49</v>
      </c>
      <c r="N4" s="41">
        <f>'Data Input'!J11</f>
        <v>0</v>
      </c>
    </row>
    <row r="5" ht="7.5" customHeight="1"/>
    <row r="6" spans="4:6" s="4" customFormat="1" ht="13.5">
      <c r="D6" s="5">
        <f>'Data Input'!G15</f>
        <v>0</v>
      </c>
      <c r="F6" s="4" t="s">
        <v>0</v>
      </c>
    </row>
    <row r="7" spans="4:18" s="4" customFormat="1" ht="13.5">
      <c r="D7" s="5">
        <f>'Data Input'!G17</f>
        <v>0</v>
      </c>
      <c r="F7" s="6" t="e">
        <f>D7/D6</f>
        <v>#DIV/0!</v>
      </c>
      <c r="G7" s="4" t="s">
        <v>1</v>
      </c>
      <c r="N7" s="156"/>
      <c r="O7" s="155"/>
      <c r="P7" s="155"/>
      <c r="Q7" s="78"/>
      <c r="R7" s="79"/>
    </row>
    <row r="8" spans="4:18" s="4" customFormat="1" ht="13.5">
      <c r="D8" s="5">
        <f>'Data Input'!G20+'Data Input'!G23+D7</f>
        <v>0</v>
      </c>
      <c r="F8" s="6" t="s">
        <v>88</v>
      </c>
      <c r="N8" s="78"/>
      <c r="O8" s="77"/>
      <c r="P8" s="130"/>
      <c r="Q8" s="78"/>
      <c r="R8" s="79"/>
    </row>
    <row r="9" spans="4:18" s="4" customFormat="1" ht="13.5">
      <c r="D9" s="5">
        <f>D6-D7</f>
        <v>0</v>
      </c>
      <c r="F9" s="4" t="s">
        <v>2</v>
      </c>
      <c r="H9" s="11">
        <f>'Data Input'!G25</f>
        <v>0</v>
      </c>
      <c r="I9" s="8" t="s">
        <v>4</v>
      </c>
      <c r="J9" s="4">
        <f>'Data Input'!H27</f>
        <v>0</v>
      </c>
      <c r="K9" s="4" t="s">
        <v>3</v>
      </c>
      <c r="N9" s="78"/>
      <c r="O9" s="77"/>
      <c r="P9" s="131"/>
      <c r="Q9" s="78"/>
      <c r="R9" s="79"/>
    </row>
    <row r="10" spans="4:18" s="4" customFormat="1" ht="7.5" customHeight="1">
      <c r="D10" s="5"/>
      <c r="H10" s="7"/>
      <c r="I10" s="8"/>
      <c r="N10" s="78"/>
      <c r="O10" s="78"/>
      <c r="P10" s="78"/>
      <c r="Q10" s="78"/>
      <c r="R10" s="78"/>
    </row>
    <row r="11" spans="4:18" s="4" customFormat="1" ht="13.5">
      <c r="D11" s="5">
        <f>IF(J9=0,-D9*H9/12,PMT(H9/12,J9*12,D9))</f>
        <v>0</v>
      </c>
      <c r="F11" s="4" t="s">
        <v>5</v>
      </c>
      <c r="N11" s="78"/>
      <c r="O11" s="78"/>
      <c r="P11" s="79"/>
      <c r="Q11" s="78"/>
      <c r="R11" s="79"/>
    </row>
    <row r="12" spans="4:18" s="4" customFormat="1" ht="13.5">
      <c r="D12" s="5">
        <f>-('Data Input'!G35+'Data Input'!I35)/12</f>
        <v>0</v>
      </c>
      <c r="F12" s="4" t="s">
        <v>6</v>
      </c>
      <c r="N12" s="78"/>
      <c r="O12" s="78"/>
      <c r="P12" s="78"/>
      <c r="Q12" s="78"/>
      <c r="R12" s="79"/>
    </row>
    <row r="13" spans="4:18" s="4" customFormat="1" ht="13.5">
      <c r="D13" s="5">
        <f>-'Data Input'!G33</f>
        <v>0</v>
      </c>
      <c r="F13" s="4" t="s">
        <v>22</v>
      </c>
      <c r="N13" s="157"/>
      <c r="O13" s="158"/>
      <c r="P13" s="158"/>
      <c r="Q13" s="78"/>
      <c r="R13" s="78"/>
    </row>
    <row r="14" spans="4:18" s="4" customFormat="1" ht="13.5">
      <c r="D14" s="5">
        <f>-SUM('Data Input'!I37:I39)</f>
        <v>0</v>
      </c>
      <c r="F14" s="4" t="s">
        <v>59</v>
      </c>
      <c r="N14" s="157"/>
      <c r="O14" s="158"/>
      <c r="P14" s="158"/>
      <c r="Q14" s="78"/>
      <c r="R14" s="78"/>
    </row>
    <row r="15" spans="4:18" s="4" customFormat="1" ht="7.5" customHeight="1">
      <c r="D15" s="5"/>
      <c r="N15" s="78"/>
      <c r="O15" s="78"/>
      <c r="P15" s="78"/>
      <c r="Q15" s="78"/>
      <c r="R15" s="78"/>
    </row>
    <row r="16" spans="4:18" s="4" customFormat="1" ht="13.5">
      <c r="D16" s="5">
        <f>'Data Input'!G43-'Data Input'!G43*'Data Input'!I45</f>
        <v>0</v>
      </c>
      <c r="F16" s="4" t="s">
        <v>86</v>
      </c>
      <c r="N16" s="154"/>
      <c r="O16" s="155"/>
      <c r="P16" s="155"/>
      <c r="Q16" s="78"/>
      <c r="R16" s="78"/>
    </row>
    <row r="17" spans="4:18" s="4" customFormat="1" ht="13.5">
      <c r="D17" s="9">
        <f>SUM(D11:D14)</f>
        <v>0</v>
      </c>
      <c r="F17" s="4" t="s">
        <v>7</v>
      </c>
      <c r="N17" s="154"/>
      <c r="O17" s="155"/>
      <c r="P17" s="155"/>
      <c r="Q17" s="78"/>
      <c r="R17" s="78"/>
    </row>
    <row r="18" spans="4:6" s="4" customFormat="1" ht="13.5">
      <c r="D18" s="5">
        <f>D16+D17</f>
        <v>0</v>
      </c>
      <c r="F18" s="4" t="s">
        <v>14</v>
      </c>
    </row>
    <row r="19" ht="7.5" customHeight="1"/>
    <row r="20" ht="15.75">
      <c r="B20" s="31" t="s">
        <v>21</v>
      </c>
    </row>
    <row r="21" s="4" customFormat="1" ht="13.5">
      <c r="C21" s="10" t="s">
        <v>11</v>
      </c>
    </row>
    <row r="22" spans="4:16" s="4" customFormat="1" ht="13.5">
      <c r="D22" s="5">
        <f>D18*12</f>
        <v>0</v>
      </c>
      <c r="E22" s="4" t="s">
        <v>8</v>
      </c>
      <c r="H22" s="159" t="e">
        <f>CONCATENATE("Return on Investment:     ",TEXT($D$22,"$0,000.00")," / ",TEXT($D$8,"$0,000.00")," = ",TEXT($D$22/$D$8,"0.00%"))</f>
        <v>#DIV/0!</v>
      </c>
      <c r="I22" s="160"/>
      <c r="J22" s="160"/>
      <c r="K22" s="160"/>
      <c r="L22" s="160"/>
      <c r="M22" s="160"/>
      <c r="N22" s="160"/>
      <c r="O22" s="160"/>
      <c r="P22" s="160"/>
    </row>
    <row r="23" spans="4:16" s="4" customFormat="1" ht="7.5" customHeight="1">
      <c r="D23" s="5"/>
      <c r="L23" s="5"/>
      <c r="M23" s="10"/>
      <c r="N23" s="5"/>
      <c r="O23" s="10"/>
      <c r="P23" s="11"/>
    </row>
    <row r="24" spans="3:12" s="4" customFormat="1" ht="13.5">
      <c r="C24" s="10" t="s">
        <v>12</v>
      </c>
      <c r="G24" s="4" t="s">
        <v>9</v>
      </c>
      <c r="L24" s="5">
        <f>D6</f>
        <v>0</v>
      </c>
    </row>
    <row r="25" spans="4:12" s="4" customFormat="1" ht="13.5">
      <c r="D25" s="10"/>
      <c r="G25" s="4" t="s">
        <v>10</v>
      </c>
      <c r="L25" s="5">
        <f>D8</f>
        <v>0</v>
      </c>
    </row>
    <row r="26" spans="4:12" s="4" customFormat="1" ht="7.5" customHeight="1">
      <c r="D26" s="10"/>
      <c r="L26" s="5"/>
    </row>
    <row r="27" s="4" customFormat="1" ht="13.5">
      <c r="C27" s="10" t="s">
        <v>13</v>
      </c>
    </row>
    <row r="28" spans="4:5" s="4" customFormat="1" ht="13.5">
      <c r="D28" s="5">
        <f>D9-FV(H9/12,12,-D11,-D9)</f>
        <v>0</v>
      </c>
      <c r="E28" s="4" t="s">
        <v>15</v>
      </c>
    </row>
    <row r="29" s="4" customFormat="1" ht="13.5">
      <c r="E29" s="4" t="s">
        <v>16</v>
      </c>
    </row>
    <row r="30" spans="4:16" s="4" customFormat="1" ht="13.5">
      <c r="D30" s="10"/>
      <c r="H30" s="159" t="e">
        <f>CONCATENATE("Return on Investment:     ",TEXT($D$28,"$0,000.00")," / ",TEXT($D$8,"$0,000.00")," = ",TEXT($D$28/$D$8,"0.00%"))</f>
        <v>#DIV/0!</v>
      </c>
      <c r="I30" s="160"/>
      <c r="J30" s="160"/>
      <c r="K30" s="160"/>
      <c r="L30" s="160"/>
      <c r="M30" s="160"/>
      <c r="N30" s="160"/>
      <c r="O30" s="160"/>
      <c r="P30" s="160"/>
    </row>
    <row r="31" s="4" customFormat="1" ht="7.5" customHeight="1">
      <c r="D31" s="10"/>
    </row>
    <row r="32" s="4" customFormat="1" ht="13.5">
      <c r="C32" s="10" t="s">
        <v>25</v>
      </c>
    </row>
    <row r="33" spans="4:5" s="4" customFormat="1" ht="13.5">
      <c r="D33" s="5">
        <f>D6/27*0.85</f>
        <v>0</v>
      </c>
      <c r="E33" s="4" t="s">
        <v>48</v>
      </c>
    </row>
    <row r="34" s="4" customFormat="1" ht="13.5">
      <c r="E34" s="4" t="s">
        <v>93</v>
      </c>
    </row>
    <row r="35" s="4" customFormat="1" ht="7.5" customHeight="1"/>
    <row r="36" s="4" customFormat="1" ht="13.5">
      <c r="C36" s="10" t="s">
        <v>24</v>
      </c>
    </row>
    <row r="37" spans="3:14" s="4" customFormat="1" ht="13.5">
      <c r="C37" s="10"/>
      <c r="D37" s="4" t="str">
        <f>"          If your property goes up "&amp;TEXT('Data Input'!H29,"0.0%")&amp;" in value this year, it will increase "&amp;TEXT(D6*'Data Input'!H29,"$0.00")</f>
        <v>          If your property goes up 0.0% in value this year, it will increase $0.00</v>
      </c>
      <c r="H37" s="7"/>
      <c r="N37" s="5"/>
    </row>
    <row r="38" spans="3:16" s="4" customFormat="1" ht="13.5">
      <c r="C38" s="10"/>
      <c r="H38" s="159" t="e">
        <f>CONCATENATE("Return on Investment:     ",TEXT($D$6*'Data Input'!$H$29,"$0,000.00")," / ",TEXT($D$8,"$0,000.00")," = ",TEXT($D$6*'Data Input'!$H$29/$D$8,"0.00%"))</f>
        <v>#DIV/0!</v>
      </c>
      <c r="I38" s="160"/>
      <c r="J38" s="160"/>
      <c r="K38" s="160"/>
      <c r="L38" s="160"/>
      <c r="M38" s="160"/>
      <c r="N38" s="160"/>
      <c r="O38" s="160"/>
      <c r="P38" s="160"/>
    </row>
    <row r="39" ht="7.5" customHeight="1"/>
    <row r="40" ht="15.75">
      <c r="B40" s="31" t="s">
        <v>50</v>
      </c>
    </row>
    <row r="41" spans="4:12" s="4" customFormat="1" ht="13.5">
      <c r="D41" s="11" t="e">
        <f>$D$22/$D$8</f>
        <v>#DIV/0!</v>
      </c>
      <c r="F41" s="4" t="s">
        <v>17</v>
      </c>
      <c r="L41" s="13" t="s">
        <v>23</v>
      </c>
    </row>
    <row r="42" spans="4:15" s="4" customFormat="1" ht="13.5">
      <c r="D42" s="11" t="e">
        <f>$D$28/$D$8</f>
        <v>#DIV/0!</v>
      </c>
      <c r="F42" s="4" t="s">
        <v>18</v>
      </c>
      <c r="L42" s="13" t="str">
        <f>"will have nearly "&amp;TEXT(D16*12,"$0,000.00")&amp;" a year in 'Wake-Up'"</f>
        <v>will have nearly $0,000.00 a year in 'Wake-Up'</v>
      </c>
      <c r="M42" s="13"/>
      <c r="N42" s="5"/>
      <c r="O42" s="13"/>
    </row>
    <row r="43" spans="4:15" s="4" customFormat="1" ht="13.5">
      <c r="D43" s="12" t="e">
        <f>$D$6*'Data Input'!$H$29/$D$8</f>
        <v>#DIV/0!</v>
      </c>
      <c r="F43" s="4" t="s">
        <v>19</v>
      </c>
      <c r="L43" s="13" t="s">
        <v>55</v>
      </c>
      <c r="M43" s="13"/>
      <c r="N43" s="13"/>
      <c r="O43" s="13"/>
    </row>
    <row r="44" spans="4:15" s="4" customFormat="1" ht="13.5">
      <c r="D44" s="11" t="e">
        <f>SUM(D41:D43)</f>
        <v>#DIV/0!</v>
      </c>
      <c r="F44" s="4" t="s">
        <v>20</v>
      </c>
      <c r="L44" s="13" t="s">
        <v>56</v>
      </c>
      <c r="M44" s="13"/>
      <c r="N44" s="13"/>
      <c r="O44" s="13"/>
    </row>
    <row r="45" spans="4:15" s="4" customFormat="1" ht="13.5">
      <c r="D45" s="11"/>
      <c r="L45" s="13" t="s">
        <v>57</v>
      </c>
      <c r="M45" s="13"/>
      <c r="N45" s="13"/>
      <c r="O45" s="13"/>
    </row>
    <row r="46" spans="12:15" ht="15.75">
      <c r="L46" s="13"/>
      <c r="M46" s="13"/>
      <c r="N46" s="13"/>
      <c r="O46" s="13"/>
    </row>
    <row r="47" spans="1:15" ht="12.75" customHeight="1">
      <c r="A47" s="51"/>
      <c r="B47" s="51"/>
      <c r="C47" s="51"/>
      <c r="D47" s="51"/>
      <c r="E47" s="51"/>
      <c r="F47" s="51"/>
      <c r="G47" s="51"/>
      <c r="H47" s="51"/>
      <c r="I47" s="51"/>
      <c r="L47" s="13"/>
      <c r="M47" s="13"/>
      <c r="N47" s="13"/>
      <c r="O47" s="13"/>
    </row>
    <row r="48" spans="1:15" ht="7.5" customHeight="1">
      <c r="A48" s="51"/>
      <c r="B48" s="51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</row>
    <row r="49" spans="1:15" s="14" customFormat="1" ht="18.75">
      <c r="A49" s="19"/>
      <c r="B49" s="19"/>
      <c r="C49" s="18"/>
      <c r="D49" s="32" t="str">
        <f>'Agent Information'!$C$4</f>
        <v>Place your contact info here.</v>
      </c>
      <c r="E49" s="19"/>
      <c r="F49" s="19"/>
      <c r="G49" s="19"/>
      <c r="H49" s="19"/>
      <c r="I49" s="19"/>
      <c r="J49" s="19"/>
      <c r="K49" s="161" t="str">
        <f>'Agent Information'!$C$8</f>
        <v> </v>
      </c>
      <c r="L49" s="162"/>
      <c r="M49" s="162"/>
      <c r="N49" s="163"/>
      <c r="O49" s="20"/>
    </row>
    <row r="50" spans="1:15" s="13" customFormat="1" ht="12.75">
      <c r="A50" s="22"/>
      <c r="B50" s="22"/>
      <c r="C50" s="21"/>
      <c r="D50" s="22" t="str">
        <f>'Agent Information'!$C$5</f>
        <v>For instructions see www.focus1st.com, </v>
      </c>
      <c r="E50" s="22"/>
      <c r="F50" s="22"/>
      <c r="G50" s="22"/>
      <c r="H50" s="22"/>
      <c r="I50" s="22"/>
      <c r="J50" s="22"/>
      <c r="K50" s="161" t="str">
        <f>'Agent Information'!$C$9</f>
        <v> </v>
      </c>
      <c r="L50" s="162"/>
      <c r="M50" s="162"/>
      <c r="N50" s="163"/>
      <c r="O50" s="23"/>
    </row>
    <row r="51" spans="1:15" s="13" customFormat="1" ht="12.75">
      <c r="A51" s="22"/>
      <c r="B51" s="22"/>
      <c r="C51" s="21"/>
      <c r="D51" s="22" t="str">
        <f>'Agent Information'!$C$6</f>
        <v>Login to your account and select Wake-Up Money</v>
      </c>
      <c r="E51" s="61"/>
      <c r="F51" s="22"/>
      <c r="G51" s="22"/>
      <c r="H51" s="22"/>
      <c r="I51" s="22"/>
      <c r="J51" s="22"/>
      <c r="K51" s="161" t="str">
        <f>'Agent Information'!$C$10</f>
        <v> </v>
      </c>
      <c r="L51" s="162"/>
      <c r="M51" s="162"/>
      <c r="N51" s="163"/>
      <c r="O51" s="23"/>
    </row>
    <row r="52" spans="1:15" s="13" customFormat="1" ht="12.75">
      <c r="A52" s="22"/>
      <c r="B52" s="22"/>
      <c r="C52" s="21"/>
      <c r="D52" s="22" t="str">
        <f>'Agent Information'!$C$7</f>
        <v>-&gt; Download and Customize option</v>
      </c>
      <c r="E52" s="61"/>
      <c r="F52" s="22"/>
      <c r="G52" s="22"/>
      <c r="H52" s="22"/>
      <c r="I52" s="22"/>
      <c r="J52" s="22"/>
      <c r="K52" s="161" t="str">
        <f>'Agent Information'!$C$11</f>
        <v> </v>
      </c>
      <c r="L52" s="162"/>
      <c r="M52" s="162"/>
      <c r="N52" s="163"/>
      <c r="O52" s="23"/>
    </row>
    <row r="53" spans="1:15" s="13" customFormat="1" ht="12.75">
      <c r="A53" s="22"/>
      <c r="B53" s="22"/>
      <c r="C53" s="25"/>
      <c r="D53" s="26"/>
      <c r="E53" s="65"/>
      <c r="F53" s="26"/>
      <c r="G53" s="26"/>
      <c r="H53" s="26"/>
      <c r="I53" s="26"/>
      <c r="J53" s="26"/>
      <c r="K53" s="26"/>
      <c r="L53" s="26"/>
      <c r="M53" s="26"/>
      <c r="N53" s="26"/>
      <c r="O53" s="27"/>
    </row>
    <row r="54" spans="1:11" s="13" customFormat="1" ht="12.75" customHeight="1">
      <c r="A54" s="22"/>
      <c r="B54" s="22"/>
      <c r="C54" s="22"/>
      <c r="D54" s="22"/>
      <c r="E54" s="61"/>
      <c r="F54" s="22"/>
      <c r="G54" s="22"/>
      <c r="H54" s="22"/>
      <c r="I54" s="22"/>
      <c r="J54" s="22"/>
      <c r="K54" s="22"/>
    </row>
  </sheetData>
  <sheetProtection password="84DB" sheet="1" objects="1" scenarios="1" selectLockedCells="1" selectUnlockedCells="1"/>
  <mergeCells count="12">
    <mergeCell ref="H30:P30"/>
    <mergeCell ref="H38:P38"/>
    <mergeCell ref="K52:N52"/>
    <mergeCell ref="K51:N51"/>
    <mergeCell ref="K50:N50"/>
    <mergeCell ref="K49:N49"/>
    <mergeCell ref="N17:P17"/>
    <mergeCell ref="N7:P7"/>
    <mergeCell ref="N13:P13"/>
    <mergeCell ref="N14:P14"/>
    <mergeCell ref="N16:P16"/>
    <mergeCell ref="H22:P22"/>
  </mergeCells>
  <printOptions/>
  <pageMargins left="0.5" right="0.25" top="0.25" bottom="0.25" header="0.5" footer="0"/>
  <pageSetup horizontalDpi="300" verticalDpi="300" orientation="portrait"/>
  <headerFooter alignWithMargins="0">
    <oddFooter>&amp;L&amp;"Times New Roman,Regular"&amp;9&amp;D&amp;C&amp;"Impact,Regular"&amp;14Wake-Up Money&amp;R&amp;"Impact,Regular"&amp;14www.Focus1st.com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5"/>
  <sheetViews>
    <sheetView showGridLines="0" showRowColHeaders="0" zoomScalePageLayoutView="0" workbookViewId="0" topLeftCell="A16">
      <selection activeCell="G48" sqref="G48"/>
    </sheetView>
  </sheetViews>
  <sheetFormatPr defaultColWidth="8.8515625" defaultRowHeight="12.75"/>
  <cols>
    <col min="1" max="1" width="1.7109375" style="0" customWidth="1"/>
    <col min="2" max="2" width="8.8515625" style="0" customWidth="1"/>
    <col min="3" max="3" width="11.7109375" style="0" customWidth="1"/>
    <col min="4" max="8" width="12.7109375" style="0" customWidth="1"/>
    <col min="9" max="9" width="3.7109375" style="0" customWidth="1"/>
    <col min="10" max="10" width="2.28125" style="0" customWidth="1"/>
    <col min="11" max="11" width="8.8515625" style="0" customWidth="1"/>
    <col min="12" max="12" width="11.7109375" style="0" customWidth="1"/>
    <col min="13" max="17" width="12.7109375" style="0" customWidth="1"/>
    <col min="18" max="18" width="2.7109375" style="0" customWidth="1"/>
  </cols>
  <sheetData>
    <row r="2" spans="2:14" ht="24.75">
      <c r="B2" s="30" t="str">
        <f>CONCATENATE("Five-Year View:  ",'Data Input'!G11)</f>
        <v>Five-Year View:  </v>
      </c>
      <c r="E2" s="29"/>
      <c r="K2" s="30" t="str">
        <f>CONCATENATE("Ten-Year View:  ",'Data Input'!G11)</f>
        <v>Ten-Year View:  </v>
      </c>
      <c r="N2" s="29"/>
    </row>
    <row r="3" spans="8:17" ht="12.75">
      <c r="H3" s="47">
        <f>'"Wake-Up Money"'!N4</f>
        <v>0</v>
      </c>
      <c r="I3" s="47"/>
      <c r="Q3" s="47">
        <f>'"Wake-Up Money"'!N4</f>
        <v>0</v>
      </c>
    </row>
    <row r="4" spans="2:17" ht="13.5">
      <c r="B4" s="4" t="s">
        <v>27</v>
      </c>
      <c r="C4" s="4"/>
      <c r="D4" s="52">
        <f>'"Wake-Up Money"'!D8</f>
        <v>0</v>
      </c>
      <c r="E4" s="4"/>
      <c r="F4" s="4"/>
      <c r="G4" s="4"/>
      <c r="H4" s="4"/>
      <c r="I4" s="4"/>
      <c r="K4" s="4" t="s">
        <v>27</v>
      </c>
      <c r="L4" s="4"/>
      <c r="M4" s="52">
        <f>'"Wake-Up Money"'!D8</f>
        <v>0</v>
      </c>
      <c r="N4" s="4"/>
      <c r="O4" s="4"/>
      <c r="P4" s="4"/>
      <c r="Q4" s="4"/>
    </row>
    <row r="5" spans="2:17" ht="13.5">
      <c r="B5" s="4" t="s">
        <v>33</v>
      </c>
      <c r="C5" s="4"/>
      <c r="D5" s="4"/>
      <c r="E5" s="4"/>
      <c r="F5" s="4"/>
      <c r="G5" s="6">
        <f>'Data Input'!J29</f>
        <v>0</v>
      </c>
      <c r="H5" s="4"/>
      <c r="I5" s="4"/>
      <c r="K5" s="4" t="s">
        <v>33</v>
      </c>
      <c r="L5" s="4"/>
      <c r="M5" s="4"/>
      <c r="N5" s="4"/>
      <c r="O5" s="4"/>
      <c r="P5" s="6">
        <f>'Data Input'!J29</f>
        <v>0</v>
      </c>
      <c r="Q5" s="4"/>
    </row>
    <row r="6" spans="2:17" ht="13.5">
      <c r="B6" s="4"/>
      <c r="C6" s="4"/>
      <c r="D6" s="4"/>
      <c r="E6" s="4"/>
      <c r="F6" s="4"/>
      <c r="G6" s="4"/>
      <c r="H6" s="4"/>
      <c r="I6" s="4"/>
      <c r="K6" s="4"/>
      <c r="L6" s="4"/>
      <c r="M6" s="4"/>
      <c r="N6" s="4"/>
      <c r="O6" s="4"/>
      <c r="P6" s="4"/>
      <c r="Q6" s="4"/>
    </row>
    <row r="7" spans="2:17" ht="15">
      <c r="B7" s="4"/>
      <c r="C7" s="4"/>
      <c r="D7" s="45" t="s">
        <v>54</v>
      </c>
      <c r="E7" s="46" t="s">
        <v>54</v>
      </c>
      <c r="F7" s="45" t="s">
        <v>54</v>
      </c>
      <c r="G7" s="46" t="s">
        <v>54</v>
      </c>
      <c r="H7" s="45" t="s">
        <v>54</v>
      </c>
      <c r="I7" s="4"/>
      <c r="K7" s="4"/>
      <c r="L7" s="4"/>
      <c r="M7" s="45" t="s">
        <v>54</v>
      </c>
      <c r="N7" s="46" t="s">
        <v>54</v>
      </c>
      <c r="O7" s="45" t="s">
        <v>54</v>
      </c>
      <c r="P7" s="46" t="s">
        <v>54</v>
      </c>
      <c r="Q7" s="45" t="s">
        <v>54</v>
      </c>
    </row>
    <row r="8" spans="2:17" ht="13.5">
      <c r="B8" s="4"/>
      <c r="C8" s="4"/>
      <c r="D8" s="45">
        <v>1</v>
      </c>
      <c r="E8" s="46">
        <f>D8+1</f>
        <v>2</v>
      </c>
      <c r="F8" s="43">
        <f>E8+1</f>
        <v>3</v>
      </c>
      <c r="G8" s="46">
        <f>F8+1</f>
        <v>4</v>
      </c>
      <c r="H8" s="43">
        <f>G8+1</f>
        <v>5</v>
      </c>
      <c r="I8" s="43"/>
      <c r="K8" s="4"/>
      <c r="L8" s="4"/>
      <c r="M8" s="45">
        <f>H8+1</f>
        <v>6</v>
      </c>
      <c r="N8" s="46">
        <f>M8+1</f>
        <v>7</v>
      </c>
      <c r="O8" s="43">
        <f>N8+1</f>
        <v>8</v>
      </c>
      <c r="P8" s="46">
        <f>O8+1</f>
        <v>9</v>
      </c>
      <c r="Q8" s="43">
        <f>P8+1</f>
        <v>10</v>
      </c>
    </row>
    <row r="9" spans="2:17" ht="13.5">
      <c r="B9" s="4" t="s">
        <v>31</v>
      </c>
      <c r="C9" s="4"/>
      <c r="D9" s="53">
        <f>'"Wake-Up Money"'!$D$11</f>
        <v>0</v>
      </c>
      <c r="E9" s="54">
        <f>'"Wake-Up Money"'!$D$11</f>
        <v>0</v>
      </c>
      <c r="F9" s="55">
        <f>'"Wake-Up Money"'!$D$11</f>
        <v>0</v>
      </c>
      <c r="G9" s="54">
        <f>'"Wake-Up Money"'!$D$11</f>
        <v>0</v>
      </c>
      <c r="H9" s="55">
        <f>'"Wake-Up Money"'!$D$11</f>
        <v>0</v>
      </c>
      <c r="I9" s="55"/>
      <c r="K9" s="4" t="s">
        <v>31</v>
      </c>
      <c r="L9" s="4"/>
      <c r="M9" s="53">
        <f>'"Wake-Up Money"'!$D$11</f>
        <v>0</v>
      </c>
      <c r="N9" s="54">
        <f>'"Wake-Up Money"'!$D$11</f>
        <v>0</v>
      </c>
      <c r="O9" s="55">
        <f>'"Wake-Up Money"'!$D$11</f>
        <v>0</v>
      </c>
      <c r="P9" s="54">
        <f>'"Wake-Up Money"'!$D$11</f>
        <v>0</v>
      </c>
      <c r="Q9" s="55">
        <f>'"Wake-Up Money"'!$D$11</f>
        <v>0</v>
      </c>
    </row>
    <row r="10" spans="2:17" ht="13.5">
      <c r="B10" s="4" t="s">
        <v>35</v>
      </c>
      <c r="C10" s="4"/>
      <c r="D10" s="53">
        <f>'"Wake-Up Money"'!D12</f>
        <v>0</v>
      </c>
      <c r="E10" s="54">
        <f aca="true" t="shared" si="0" ref="E10:H12">D10*(1+$G$5)</f>
        <v>0</v>
      </c>
      <c r="F10" s="55">
        <f t="shared" si="0"/>
        <v>0</v>
      </c>
      <c r="G10" s="54">
        <f t="shared" si="0"/>
        <v>0</v>
      </c>
      <c r="H10" s="55">
        <f t="shared" si="0"/>
        <v>0</v>
      </c>
      <c r="I10" s="55"/>
      <c r="K10" s="4" t="s">
        <v>35</v>
      </c>
      <c r="L10" s="4"/>
      <c r="M10" s="55">
        <f>H10*(1+$G$5)</f>
        <v>0</v>
      </c>
      <c r="N10" s="54">
        <f aca="true" t="shared" si="1" ref="N10:Q12">M10*(1+$G$5)</f>
        <v>0</v>
      </c>
      <c r="O10" s="55">
        <f t="shared" si="1"/>
        <v>0</v>
      </c>
      <c r="P10" s="54">
        <f t="shared" si="1"/>
        <v>0</v>
      </c>
      <c r="Q10" s="55">
        <f t="shared" si="1"/>
        <v>0</v>
      </c>
    </row>
    <row r="11" spans="2:17" ht="13.5">
      <c r="B11" s="4" t="s">
        <v>53</v>
      </c>
      <c r="C11" s="4"/>
      <c r="D11" s="53">
        <f>'"Wake-Up Money"'!D13</f>
        <v>0</v>
      </c>
      <c r="E11" s="54">
        <f t="shared" si="0"/>
        <v>0</v>
      </c>
      <c r="F11" s="53">
        <f t="shared" si="0"/>
        <v>0</v>
      </c>
      <c r="G11" s="54">
        <f t="shared" si="0"/>
        <v>0</v>
      </c>
      <c r="H11" s="53">
        <f t="shared" si="0"/>
        <v>0</v>
      </c>
      <c r="I11" s="53"/>
      <c r="K11" s="4" t="s">
        <v>53</v>
      </c>
      <c r="L11" s="4"/>
      <c r="M11" s="55">
        <f>H11*(1+$G$5)</f>
        <v>0</v>
      </c>
      <c r="N11" s="54">
        <f t="shared" si="1"/>
        <v>0</v>
      </c>
      <c r="O11" s="53">
        <f t="shared" si="1"/>
        <v>0</v>
      </c>
      <c r="P11" s="54">
        <f t="shared" si="1"/>
        <v>0</v>
      </c>
      <c r="Q11" s="53">
        <f t="shared" si="1"/>
        <v>0</v>
      </c>
    </row>
    <row r="12" spans="2:17" ht="13.5">
      <c r="B12" s="4" t="s">
        <v>34</v>
      </c>
      <c r="C12" s="4"/>
      <c r="D12" s="53">
        <f>'"Wake-Up Money"'!D14</f>
        <v>0</v>
      </c>
      <c r="E12" s="54">
        <f t="shared" si="0"/>
        <v>0</v>
      </c>
      <c r="F12" s="55">
        <f t="shared" si="0"/>
        <v>0</v>
      </c>
      <c r="G12" s="54">
        <f t="shared" si="0"/>
        <v>0</v>
      </c>
      <c r="H12" s="55">
        <f t="shared" si="0"/>
        <v>0</v>
      </c>
      <c r="I12" s="55"/>
      <c r="K12" s="4" t="s">
        <v>34</v>
      </c>
      <c r="L12" s="4"/>
      <c r="M12" s="55">
        <f>H12*(1+$G$5)</f>
        <v>0</v>
      </c>
      <c r="N12" s="54">
        <f t="shared" si="1"/>
        <v>0</v>
      </c>
      <c r="O12" s="55">
        <f t="shared" si="1"/>
        <v>0</v>
      </c>
      <c r="P12" s="54">
        <f t="shared" si="1"/>
        <v>0</v>
      </c>
      <c r="Q12" s="55">
        <f t="shared" si="1"/>
        <v>0</v>
      </c>
    </row>
    <row r="13" spans="2:17" ht="13.5">
      <c r="B13" s="4"/>
      <c r="C13" s="4"/>
      <c r="D13" s="53"/>
      <c r="E13" s="54"/>
      <c r="F13" s="55"/>
      <c r="G13" s="54"/>
      <c r="H13" s="55"/>
      <c r="I13" s="55"/>
      <c r="K13" s="4"/>
      <c r="L13" s="4"/>
      <c r="M13" s="53"/>
      <c r="N13" s="54"/>
      <c r="O13" s="55"/>
      <c r="P13" s="54"/>
      <c r="Q13" s="55"/>
    </row>
    <row r="14" spans="2:17" ht="13.5">
      <c r="B14" s="4" t="s">
        <v>36</v>
      </c>
      <c r="C14" s="4"/>
      <c r="D14" s="53">
        <f>'"Wake-Up Money"'!D16</f>
        <v>0</v>
      </c>
      <c r="E14" s="54">
        <f>D14*(1+$G$5)</f>
        <v>0</v>
      </c>
      <c r="F14" s="55">
        <f>E14*(1+$G$5)</f>
        <v>0</v>
      </c>
      <c r="G14" s="54">
        <f>F14*(1+$G$5)</f>
        <v>0</v>
      </c>
      <c r="H14" s="55">
        <f>G14*(1+$G$5)</f>
        <v>0</v>
      </c>
      <c r="I14" s="55"/>
      <c r="K14" s="4" t="s">
        <v>36</v>
      </c>
      <c r="L14" s="4"/>
      <c r="M14" s="55">
        <f>H14*(1+$G$5)</f>
        <v>0</v>
      </c>
      <c r="N14" s="54">
        <f>M14*(1+$G$5)</f>
        <v>0</v>
      </c>
      <c r="O14" s="55">
        <f>N14*(1+$G$5)</f>
        <v>0</v>
      </c>
      <c r="P14" s="54">
        <f>O14*(1+$G$5)</f>
        <v>0</v>
      </c>
      <c r="Q14" s="55">
        <f>P14*(1+$G$5)</f>
        <v>0</v>
      </c>
    </row>
    <row r="15" spans="2:17" ht="13.5">
      <c r="B15" s="4" t="s">
        <v>32</v>
      </c>
      <c r="C15" s="4"/>
      <c r="D15" s="56">
        <f>SUM(D9:D12)</f>
        <v>0</v>
      </c>
      <c r="E15" s="57">
        <f>SUM(E9:E12)</f>
        <v>0</v>
      </c>
      <c r="F15" s="58">
        <f>SUM(F9:F12)</f>
        <v>0</v>
      </c>
      <c r="G15" s="57">
        <f>SUM(G9:G12)</f>
        <v>0</v>
      </c>
      <c r="H15" s="58">
        <f>SUM(H9:H12)</f>
        <v>0</v>
      </c>
      <c r="I15" s="62"/>
      <c r="K15" s="4" t="s">
        <v>32</v>
      </c>
      <c r="L15" s="4"/>
      <c r="M15" s="56">
        <f>SUM(M9:M12)</f>
        <v>0</v>
      </c>
      <c r="N15" s="57">
        <f>SUM(N9:N12)</f>
        <v>0</v>
      </c>
      <c r="O15" s="58">
        <f>SUM(O9:O12)</f>
        <v>0</v>
      </c>
      <c r="P15" s="57">
        <f>SUM(P9:P12)</f>
        <v>0</v>
      </c>
      <c r="Q15" s="58">
        <f>SUM(Q9:Q12)</f>
        <v>0</v>
      </c>
    </row>
    <row r="16" spans="2:17" ht="13.5">
      <c r="B16" s="4" t="s">
        <v>37</v>
      </c>
      <c r="C16" s="4"/>
      <c r="D16" s="66">
        <f>SUM(D14:D15)</f>
        <v>0</v>
      </c>
      <c r="E16" s="67">
        <f>SUM(E14:E15)</f>
        <v>0</v>
      </c>
      <c r="F16" s="68">
        <f>SUM(F14:F15)</f>
        <v>0</v>
      </c>
      <c r="G16" s="67">
        <f>SUM(G14:G15)</f>
        <v>0</v>
      </c>
      <c r="H16" s="68">
        <f>SUM(H14:H15)</f>
        <v>0</v>
      </c>
      <c r="I16" s="52"/>
      <c r="K16" s="4" t="s">
        <v>37</v>
      </c>
      <c r="L16" s="4"/>
      <c r="M16" s="66">
        <f>SUM(M14:M15)</f>
        <v>0</v>
      </c>
      <c r="N16" s="67">
        <f>SUM(N14:N15)</f>
        <v>0</v>
      </c>
      <c r="O16" s="68">
        <f>SUM(O14:O15)</f>
        <v>0</v>
      </c>
      <c r="P16" s="67">
        <f>SUM(P14:P15)</f>
        <v>0</v>
      </c>
      <c r="Q16" s="68">
        <f>SUM(Q14:Q15)</f>
        <v>0</v>
      </c>
    </row>
    <row r="17" spans="2:17" ht="13.5">
      <c r="B17" s="4"/>
      <c r="C17" s="4"/>
      <c r="D17" s="68"/>
      <c r="E17" s="68"/>
      <c r="F17" s="68"/>
      <c r="G17" s="68"/>
      <c r="H17" s="68"/>
      <c r="I17" s="52"/>
      <c r="K17" s="4"/>
      <c r="L17" s="4"/>
      <c r="M17" s="68"/>
      <c r="N17" s="68"/>
      <c r="O17" s="68"/>
      <c r="P17" s="68"/>
      <c r="Q17" s="68"/>
    </row>
    <row r="18" spans="2:17" ht="13.5">
      <c r="B18" s="10" t="s">
        <v>39</v>
      </c>
      <c r="C18" s="4"/>
      <c r="D18" s="68"/>
      <c r="E18" s="68"/>
      <c r="F18" s="68"/>
      <c r="G18" s="68"/>
      <c r="H18" s="68"/>
      <c r="I18" s="52"/>
      <c r="K18" s="10" t="s">
        <v>39</v>
      </c>
      <c r="L18" s="4"/>
      <c r="M18" s="68"/>
      <c r="N18" s="68"/>
      <c r="O18" s="68"/>
      <c r="P18" s="68"/>
      <c r="Q18" s="68"/>
    </row>
    <row r="19" spans="2:17" ht="13.5">
      <c r="B19" s="4" t="s">
        <v>28</v>
      </c>
      <c r="C19" s="4"/>
      <c r="D19" s="68">
        <f>D16*12</f>
        <v>0</v>
      </c>
      <c r="E19" s="67">
        <f>E16*12</f>
        <v>0</v>
      </c>
      <c r="F19" s="68">
        <f>F16*12</f>
        <v>0</v>
      </c>
      <c r="G19" s="67">
        <f>G16*12</f>
        <v>0</v>
      </c>
      <c r="H19" s="68">
        <f>H16*12</f>
        <v>0</v>
      </c>
      <c r="I19" s="52"/>
      <c r="K19" s="4" t="s">
        <v>28</v>
      </c>
      <c r="L19" s="4"/>
      <c r="M19" s="68">
        <f>M16*12</f>
        <v>0</v>
      </c>
      <c r="N19" s="67">
        <f>N16*12</f>
        <v>0</v>
      </c>
      <c r="O19" s="68">
        <f>O16*12</f>
        <v>0</v>
      </c>
      <c r="P19" s="67">
        <f>P16*12</f>
        <v>0</v>
      </c>
      <c r="Q19" s="68">
        <f>Q16*12</f>
        <v>0</v>
      </c>
    </row>
    <row r="20" spans="2:17" ht="13.5">
      <c r="B20" s="4" t="s">
        <v>29</v>
      </c>
      <c r="C20" s="4"/>
      <c r="D20" s="68">
        <f>'"Wake-Up Money"'!$D$9-FV('"Wake-Up Money"'!$H$9/12,12,-'"Wake-Up Money"'!$D$11,-'"Wake-Up Money"'!$D$9)</f>
        <v>0</v>
      </c>
      <c r="E20" s="67">
        <f>E25-D25</f>
        <v>0</v>
      </c>
      <c r="F20" s="68">
        <f>F25-E25</f>
        <v>0</v>
      </c>
      <c r="G20" s="67">
        <f>G25-F25</f>
        <v>0</v>
      </c>
      <c r="H20" s="68">
        <f>H25-G25</f>
        <v>0</v>
      </c>
      <c r="I20" s="52"/>
      <c r="K20" s="4" t="s">
        <v>29</v>
      </c>
      <c r="L20" s="4"/>
      <c r="M20" s="68">
        <f>M25-H25</f>
        <v>0</v>
      </c>
      <c r="N20" s="67">
        <f>N25-M25</f>
        <v>0</v>
      </c>
      <c r="O20" s="68">
        <f>O25-N25</f>
        <v>0</v>
      </c>
      <c r="P20" s="67">
        <f>P25-O25</f>
        <v>0</v>
      </c>
      <c r="Q20" s="68">
        <f>Q25-P25</f>
        <v>0</v>
      </c>
    </row>
    <row r="21" spans="2:17" ht="13.5">
      <c r="B21" s="4" t="s">
        <v>30</v>
      </c>
      <c r="C21" s="4"/>
      <c r="D21" s="68">
        <f>'Data Input'!G15*'Data Input'!H29</f>
        <v>0</v>
      </c>
      <c r="E21" s="67">
        <f>D21*(1+'Data Input'!$H$29)</f>
        <v>0</v>
      </c>
      <c r="F21" s="66">
        <f>E21*(1+'Data Input'!$H$29)</f>
        <v>0</v>
      </c>
      <c r="G21" s="67">
        <f>F21*(1+'Data Input'!$H$29)</f>
        <v>0</v>
      </c>
      <c r="H21" s="73">
        <f>G21*(1+'Data Input'!$H$29)</f>
        <v>0</v>
      </c>
      <c r="I21" s="59"/>
      <c r="K21" s="4" t="s">
        <v>30</v>
      </c>
      <c r="L21" s="4"/>
      <c r="M21" s="73">
        <f>H21*(1+'Data Input'!$H$29)</f>
        <v>0</v>
      </c>
      <c r="N21" s="67">
        <f>M21*(1+'Data Input'!$H$29)</f>
        <v>0</v>
      </c>
      <c r="O21" s="73">
        <f>N21*(1+'Data Input'!$H$29)</f>
        <v>0</v>
      </c>
      <c r="P21" s="67">
        <f>O21*(1+'Data Input'!$H$29)</f>
        <v>0</v>
      </c>
      <c r="Q21" s="73">
        <f>P21*(1+'Data Input'!$H$29)</f>
        <v>0</v>
      </c>
    </row>
    <row r="22" spans="2:17" ht="13.5">
      <c r="B22" s="4"/>
      <c r="C22" s="4"/>
      <c r="D22" s="68"/>
      <c r="E22" s="68"/>
      <c r="F22" s="68"/>
      <c r="G22" s="68"/>
      <c r="H22" s="68"/>
      <c r="I22" s="52"/>
      <c r="K22" s="4"/>
      <c r="L22" s="4"/>
      <c r="M22" s="68"/>
      <c r="N22" s="68"/>
      <c r="O22" s="68"/>
      <c r="P22" s="68"/>
      <c r="Q22" s="68"/>
    </row>
    <row r="23" spans="2:17" ht="13.5">
      <c r="B23" s="10" t="s">
        <v>40</v>
      </c>
      <c r="C23" s="4"/>
      <c r="D23" s="68"/>
      <c r="E23" s="68"/>
      <c r="F23" s="68"/>
      <c r="G23" s="68"/>
      <c r="H23" s="68"/>
      <c r="I23" s="52"/>
      <c r="K23" s="10" t="s">
        <v>40</v>
      </c>
      <c r="L23" s="4"/>
      <c r="M23" s="68"/>
      <c r="N23" s="68"/>
      <c r="O23" s="68"/>
      <c r="P23" s="68"/>
      <c r="Q23" s="68"/>
    </row>
    <row r="24" spans="2:17" ht="13.5">
      <c r="B24" s="4" t="s">
        <v>28</v>
      </c>
      <c r="C24" s="4"/>
      <c r="D24" s="68">
        <f>D19</f>
        <v>0</v>
      </c>
      <c r="E24" s="67">
        <f>E19+D24</f>
        <v>0</v>
      </c>
      <c r="F24" s="68">
        <f>F19+E24</f>
        <v>0</v>
      </c>
      <c r="G24" s="67">
        <f>G19+F24</f>
        <v>0</v>
      </c>
      <c r="H24" s="68">
        <f>H19+G24</f>
        <v>0</v>
      </c>
      <c r="I24" s="52"/>
      <c r="K24" s="4" t="s">
        <v>28</v>
      </c>
      <c r="L24" s="4"/>
      <c r="M24" s="68">
        <f>M19+H24</f>
        <v>0</v>
      </c>
      <c r="N24" s="67">
        <f>N19+M24</f>
        <v>0</v>
      </c>
      <c r="O24" s="68">
        <f>O19+N24</f>
        <v>0</v>
      </c>
      <c r="P24" s="67">
        <f>P19+O24</f>
        <v>0</v>
      </c>
      <c r="Q24" s="68">
        <f>Q19+P24</f>
        <v>0</v>
      </c>
    </row>
    <row r="25" spans="2:17" ht="13.5">
      <c r="B25" s="4" t="s">
        <v>29</v>
      </c>
      <c r="C25" s="4"/>
      <c r="D25" s="68">
        <f>'"Wake-Up Money"'!$D$9-FV('"Wake-Up Money"'!$H$9/12,12*D8,-'"Wake-Up Money"'!$D$11,-'"Wake-Up Money"'!$D$9)</f>
        <v>0</v>
      </c>
      <c r="E25" s="67">
        <f>'"Wake-Up Money"'!$D$9-FV('"Wake-Up Money"'!$H$9/12,12*E8,-'"Wake-Up Money"'!$D$11,-'"Wake-Up Money"'!$D$9)</f>
        <v>0</v>
      </c>
      <c r="F25" s="68">
        <f>'"Wake-Up Money"'!$D$9-FV('"Wake-Up Money"'!$H$9/12,12*F8,-'"Wake-Up Money"'!$D$11,-'"Wake-Up Money"'!$D$9)</f>
        <v>0</v>
      </c>
      <c r="G25" s="67">
        <f>'"Wake-Up Money"'!$D$9-FV('"Wake-Up Money"'!$H$9/12,12*G8,-'"Wake-Up Money"'!$D$11,-'"Wake-Up Money"'!$D$9)</f>
        <v>0</v>
      </c>
      <c r="H25" s="68">
        <f>'"Wake-Up Money"'!$D$9-FV('"Wake-Up Money"'!$H$9/12,12*H8,-'"Wake-Up Money"'!$D$11,-'"Wake-Up Money"'!$D$9)</f>
        <v>0</v>
      </c>
      <c r="I25" s="52"/>
      <c r="K25" s="4" t="s">
        <v>29</v>
      </c>
      <c r="L25" s="4"/>
      <c r="M25" s="68">
        <f>'"Wake-Up Money"'!$D$9-FV('"Wake-Up Money"'!$H$9/12,12*M8,-'"Wake-Up Money"'!$D$11,-'"Wake-Up Money"'!$D$9)</f>
        <v>0</v>
      </c>
      <c r="N25" s="67">
        <f>'"Wake-Up Money"'!$D$9-FV('"Wake-Up Money"'!$H$9/12,12*N8,-'"Wake-Up Money"'!$D$11,-'"Wake-Up Money"'!$D$9)</f>
        <v>0</v>
      </c>
      <c r="O25" s="68">
        <f>'"Wake-Up Money"'!$D$9-FV('"Wake-Up Money"'!$H$9/12,12*O8,-'"Wake-Up Money"'!$D$11,-'"Wake-Up Money"'!$D$9)</f>
        <v>0</v>
      </c>
      <c r="P25" s="67">
        <f>'"Wake-Up Money"'!$D$9-FV('"Wake-Up Money"'!$H$9/12,12*P8,-'"Wake-Up Money"'!$D$11,-'"Wake-Up Money"'!$D$9)</f>
        <v>0</v>
      </c>
      <c r="Q25" s="68">
        <f>'"Wake-Up Money"'!$D$9-FV('"Wake-Up Money"'!$H$9/12,12*Q8,-'"Wake-Up Money"'!$D$11,-'"Wake-Up Money"'!$D$9)</f>
        <v>0</v>
      </c>
    </row>
    <row r="26" spans="2:17" ht="13.5">
      <c r="B26" s="4" t="s">
        <v>30</v>
      </c>
      <c r="C26" s="4"/>
      <c r="D26" s="68">
        <f>D21</f>
        <v>0</v>
      </c>
      <c r="E26" s="67">
        <f>E21+D26</f>
        <v>0</v>
      </c>
      <c r="F26" s="68">
        <f>F21+E26</f>
        <v>0</v>
      </c>
      <c r="G26" s="67">
        <f>G21+F26</f>
        <v>0</v>
      </c>
      <c r="H26" s="68">
        <f>H21+G26</f>
        <v>0</v>
      </c>
      <c r="I26" s="52"/>
      <c r="K26" s="4" t="s">
        <v>30</v>
      </c>
      <c r="L26" s="4"/>
      <c r="M26" s="66">
        <f>M21+H26</f>
        <v>0</v>
      </c>
      <c r="N26" s="67">
        <f>N21+M26</f>
        <v>0</v>
      </c>
      <c r="O26" s="68">
        <f>O21+N26</f>
        <v>0</v>
      </c>
      <c r="P26" s="67">
        <f>P21+O26</f>
        <v>0</v>
      </c>
      <c r="Q26" s="68">
        <f>Q21+P26</f>
        <v>0</v>
      </c>
    </row>
    <row r="27" spans="2:17" ht="13.5">
      <c r="B27" s="4"/>
      <c r="C27" s="4"/>
      <c r="D27" s="68"/>
      <c r="E27" s="68"/>
      <c r="F27" s="68"/>
      <c r="G27" s="68"/>
      <c r="H27" s="68"/>
      <c r="I27" s="52"/>
      <c r="K27" s="4"/>
      <c r="L27" s="4"/>
      <c r="M27" s="68"/>
      <c r="N27" s="68"/>
      <c r="O27" s="68"/>
      <c r="P27" s="68"/>
      <c r="Q27" s="68"/>
    </row>
    <row r="28" spans="2:17" ht="13.5">
      <c r="B28" s="10" t="s">
        <v>51</v>
      </c>
      <c r="C28" s="4"/>
      <c r="D28" s="68"/>
      <c r="E28" s="68"/>
      <c r="F28" s="68"/>
      <c r="G28" s="68"/>
      <c r="H28" s="68"/>
      <c r="I28" s="52"/>
      <c r="K28" s="10" t="s">
        <v>51</v>
      </c>
      <c r="L28" s="4"/>
      <c r="M28" s="68"/>
      <c r="N28" s="68"/>
      <c r="O28" s="68"/>
      <c r="P28" s="68"/>
      <c r="Q28" s="68"/>
    </row>
    <row r="29" spans="2:17" ht="13.5">
      <c r="B29" s="4"/>
      <c r="C29" s="44" t="s">
        <v>28</v>
      </c>
      <c r="D29" s="69" t="e">
        <f>D24/$D$4</f>
        <v>#DIV/0!</v>
      </c>
      <c r="E29" s="70" t="e">
        <f>E24/$D$4</f>
        <v>#DIV/0!</v>
      </c>
      <c r="F29" s="69" t="e">
        <f>F24/$D$4</f>
        <v>#DIV/0!</v>
      </c>
      <c r="G29" s="70" t="e">
        <f>G24/$D$4</f>
        <v>#DIV/0!</v>
      </c>
      <c r="H29" s="69" t="e">
        <f>H24/$D$4</f>
        <v>#DIV/0!</v>
      </c>
      <c r="I29" s="60"/>
      <c r="K29" s="4"/>
      <c r="L29" s="44" t="s">
        <v>28</v>
      </c>
      <c r="M29" s="69" t="e">
        <f aca="true" t="shared" si="2" ref="M29:Q31">M24/$D$4</f>
        <v>#DIV/0!</v>
      </c>
      <c r="N29" s="70" t="e">
        <f t="shared" si="2"/>
        <v>#DIV/0!</v>
      </c>
      <c r="O29" s="69" t="e">
        <f t="shared" si="2"/>
        <v>#DIV/0!</v>
      </c>
      <c r="P29" s="70" t="e">
        <f t="shared" si="2"/>
        <v>#DIV/0!</v>
      </c>
      <c r="Q29" s="69" t="e">
        <f t="shared" si="2"/>
        <v>#DIV/0!</v>
      </c>
    </row>
    <row r="30" spans="2:17" ht="13.5">
      <c r="B30" s="4"/>
      <c r="C30" s="44" t="s">
        <v>29</v>
      </c>
      <c r="D30" s="69" t="e">
        <f aca="true" t="shared" si="3" ref="D30:H31">D25/$D$4</f>
        <v>#DIV/0!</v>
      </c>
      <c r="E30" s="70" t="e">
        <f t="shared" si="3"/>
        <v>#DIV/0!</v>
      </c>
      <c r="F30" s="69" t="e">
        <f t="shared" si="3"/>
        <v>#DIV/0!</v>
      </c>
      <c r="G30" s="70" t="e">
        <f t="shared" si="3"/>
        <v>#DIV/0!</v>
      </c>
      <c r="H30" s="69" t="e">
        <f t="shared" si="3"/>
        <v>#DIV/0!</v>
      </c>
      <c r="I30" s="60"/>
      <c r="K30" s="4"/>
      <c r="L30" s="44" t="s">
        <v>29</v>
      </c>
      <c r="M30" s="69" t="e">
        <f t="shared" si="2"/>
        <v>#DIV/0!</v>
      </c>
      <c r="N30" s="70" t="e">
        <f t="shared" si="2"/>
        <v>#DIV/0!</v>
      </c>
      <c r="O30" s="69" t="e">
        <f t="shared" si="2"/>
        <v>#DIV/0!</v>
      </c>
      <c r="P30" s="70" t="e">
        <f t="shared" si="2"/>
        <v>#DIV/0!</v>
      </c>
      <c r="Q30" s="69" t="e">
        <f t="shared" si="2"/>
        <v>#DIV/0!</v>
      </c>
    </row>
    <row r="31" spans="2:17" ht="13.5">
      <c r="B31" s="4"/>
      <c r="C31" s="44" t="s">
        <v>30</v>
      </c>
      <c r="D31" s="71" t="e">
        <f t="shared" si="3"/>
        <v>#DIV/0!</v>
      </c>
      <c r="E31" s="72" t="e">
        <f t="shared" si="3"/>
        <v>#DIV/0!</v>
      </c>
      <c r="F31" s="71" t="e">
        <f t="shared" si="3"/>
        <v>#DIV/0!</v>
      </c>
      <c r="G31" s="72" t="e">
        <f t="shared" si="3"/>
        <v>#DIV/0!</v>
      </c>
      <c r="H31" s="71" t="e">
        <f t="shared" si="3"/>
        <v>#DIV/0!</v>
      </c>
      <c r="I31" s="63"/>
      <c r="K31" s="4"/>
      <c r="L31" s="44" t="s">
        <v>30</v>
      </c>
      <c r="M31" s="71" t="e">
        <f t="shared" si="2"/>
        <v>#DIV/0!</v>
      </c>
      <c r="N31" s="72" t="e">
        <f t="shared" si="2"/>
        <v>#DIV/0!</v>
      </c>
      <c r="O31" s="71" t="e">
        <f t="shared" si="2"/>
        <v>#DIV/0!</v>
      </c>
      <c r="P31" s="72" t="e">
        <f t="shared" si="2"/>
        <v>#DIV/0!</v>
      </c>
      <c r="Q31" s="71" t="e">
        <f t="shared" si="2"/>
        <v>#DIV/0!</v>
      </c>
    </row>
    <row r="32" spans="2:17" ht="13.5">
      <c r="B32" s="4"/>
      <c r="C32" s="44" t="s">
        <v>38</v>
      </c>
      <c r="D32" s="69" t="e">
        <f>SUM(D29:D31)</f>
        <v>#DIV/0!</v>
      </c>
      <c r="E32" s="70" t="e">
        <f>SUM(E29:E31)</f>
        <v>#DIV/0!</v>
      </c>
      <c r="F32" s="69" t="e">
        <f>SUM(F29:F31)</f>
        <v>#DIV/0!</v>
      </c>
      <c r="G32" s="70" t="e">
        <f>SUM(G29:G31)</f>
        <v>#DIV/0!</v>
      </c>
      <c r="H32" s="69" t="e">
        <f>SUM(H29:H31)</f>
        <v>#DIV/0!</v>
      </c>
      <c r="I32" s="60"/>
      <c r="K32" s="4"/>
      <c r="L32" s="44" t="s">
        <v>38</v>
      </c>
      <c r="M32" s="69" t="e">
        <f>SUM(M29:M31)</f>
        <v>#DIV/0!</v>
      </c>
      <c r="N32" s="70" t="e">
        <f>SUM(N29:N31)</f>
        <v>#DIV/0!</v>
      </c>
      <c r="O32" s="69" t="e">
        <f>SUM(O29:O31)</f>
        <v>#DIV/0!</v>
      </c>
      <c r="P32" s="70" t="e">
        <f>SUM(P29:P31)</f>
        <v>#DIV/0!</v>
      </c>
      <c r="Q32" s="69" t="e">
        <f>SUM(Q29:Q31)</f>
        <v>#DIV/0!</v>
      </c>
    </row>
    <row r="33" spans="2:17" ht="12.75">
      <c r="B33" s="13"/>
      <c r="C33" s="74" t="s">
        <v>58</v>
      </c>
      <c r="D33" s="75" t="e">
        <f>RATE(D8,0,-$D$4,$D$4*(1+D32))</f>
        <v>#DIV/0!</v>
      </c>
      <c r="E33" s="70" t="e">
        <f>RATE(E8,0,-$D$4,$D$4*(1+E32))</f>
        <v>#DIV/0!</v>
      </c>
      <c r="F33" s="75" t="e">
        <f>RATE(F8,0,-$D$4,$D$4*(1+F32))</f>
        <v>#DIV/0!</v>
      </c>
      <c r="G33" s="70" t="e">
        <f>RATE(G8,0,-$D$4,$D$4*(1+G32))</f>
        <v>#DIV/0!</v>
      </c>
      <c r="H33" s="75" t="e">
        <f>RATE(H8,0,-$D$4,$D$4*(1+H32))</f>
        <v>#DIV/0!</v>
      </c>
      <c r="I33" s="52"/>
      <c r="J33" s="76"/>
      <c r="K33" s="13"/>
      <c r="L33" s="74" t="s">
        <v>58</v>
      </c>
      <c r="M33" s="75" t="e">
        <f>RATE(M8,0,-$D$4,$D$4*(1+M32))</f>
        <v>#DIV/0!</v>
      </c>
      <c r="N33" s="70" t="e">
        <f>RATE(N8,0,-$D$4,$D$4*(1+N32))</f>
        <v>#DIV/0!</v>
      </c>
      <c r="O33" s="75" t="e">
        <f>RATE(O8,0,-$D$4,$D$4*(1+O32))</f>
        <v>#DIV/0!</v>
      </c>
      <c r="P33" s="70" t="e">
        <f>RATE(P8,0,-$D$4,$D$4*(1+P32))</f>
        <v>#DIV/0!</v>
      </c>
      <c r="Q33" s="75" t="e">
        <f>RATE(Q8,0,-$D$4,$D$4*(1+Q32))</f>
        <v>#DIV/0!</v>
      </c>
    </row>
    <row r="34" spans="8:13" s="2" customFormat="1" ht="15.75">
      <c r="H34" s="51"/>
      <c r="I34" s="51"/>
      <c r="J34" s="51"/>
      <c r="K34" s="51"/>
      <c r="L34" s="51"/>
      <c r="M34" s="51"/>
    </row>
    <row r="35" spans="1:14" s="2" customFormat="1" ht="7.5" customHeight="1">
      <c r="A35" s="51"/>
      <c r="B35" s="51"/>
      <c r="C35" s="51"/>
      <c r="D35" s="51"/>
      <c r="H35" s="51"/>
      <c r="I35" s="51"/>
      <c r="J35" s="51"/>
      <c r="K35" s="51"/>
      <c r="L35" s="51"/>
      <c r="M35" s="51"/>
      <c r="N35" s="51"/>
    </row>
    <row r="36" spans="1:17" s="2" customFormat="1" ht="7.5" customHeight="1">
      <c r="A36" s="51"/>
      <c r="B36" s="15"/>
      <c r="C36" s="16"/>
      <c r="D36" s="16"/>
      <c r="E36" s="16"/>
      <c r="F36" s="16"/>
      <c r="G36" s="16"/>
      <c r="H36" s="17"/>
      <c r="I36" s="51"/>
      <c r="J36" s="51"/>
      <c r="K36" s="15"/>
      <c r="L36" s="16"/>
      <c r="M36" s="16"/>
      <c r="N36" s="16"/>
      <c r="O36" s="16"/>
      <c r="P36" s="16"/>
      <c r="Q36" s="17"/>
    </row>
    <row r="37" spans="1:18" s="14" customFormat="1" ht="15.75">
      <c r="A37" s="19"/>
      <c r="B37" s="64" t="str">
        <f>CONCATENATE("  ",'Agent Information'!$C$4)</f>
        <v>  Place your contact info here.</v>
      </c>
      <c r="C37" s="19"/>
      <c r="D37" s="19"/>
      <c r="E37" s="19"/>
      <c r="F37" s="145" t="str">
        <f>'Agent Information'!$C$8</f>
        <v> </v>
      </c>
      <c r="G37" s="146"/>
      <c r="H37" s="148"/>
      <c r="I37" s="147"/>
      <c r="J37" s="19"/>
      <c r="K37" s="64" t="str">
        <f>CONCATENATE("  ",'Agent Information'!$C$4)</f>
        <v>  Place your contact info here.</v>
      </c>
      <c r="L37" s="19"/>
      <c r="M37" s="19"/>
      <c r="N37" s="19"/>
      <c r="O37" s="145" t="str">
        <f>'Agent Information'!$C$8</f>
        <v> </v>
      </c>
      <c r="P37" s="146"/>
      <c r="Q37" s="148"/>
      <c r="R37" s="147"/>
    </row>
    <row r="38" spans="1:18" s="13" customFormat="1" ht="12.75">
      <c r="A38" s="22"/>
      <c r="B38" s="21" t="str">
        <f>CONCATENATE("  ",'Agent Information'!$C$5)</f>
        <v>  For instructions see www.focus1st.com, </v>
      </c>
      <c r="C38" s="22"/>
      <c r="D38" s="22"/>
      <c r="E38" s="22"/>
      <c r="F38" s="145" t="str">
        <f>'Agent Information'!$C$9</f>
        <v> </v>
      </c>
      <c r="G38" s="146"/>
      <c r="H38" s="148"/>
      <c r="I38" s="147"/>
      <c r="J38" s="22"/>
      <c r="K38" s="21" t="str">
        <f>CONCATENATE("  ",'Agent Information'!$C$5)</f>
        <v>  For instructions see www.focus1st.com, </v>
      </c>
      <c r="L38" s="22"/>
      <c r="M38" s="22"/>
      <c r="N38" s="22"/>
      <c r="O38" s="145" t="str">
        <f>'Agent Information'!$C$9</f>
        <v> </v>
      </c>
      <c r="P38" s="146"/>
      <c r="Q38" s="148"/>
      <c r="R38" s="147"/>
    </row>
    <row r="39" spans="1:18" s="13" customFormat="1" ht="12.75">
      <c r="A39" s="22"/>
      <c r="B39" s="21" t="str">
        <f>CONCATENATE("  ",'Agent Information'!$C$6)</f>
        <v>  Login to your account and select Wake-Up Money</v>
      </c>
      <c r="C39" s="22"/>
      <c r="D39" s="22"/>
      <c r="E39" s="22"/>
      <c r="F39" s="145" t="str">
        <f>'Agent Information'!$C$10</f>
        <v> </v>
      </c>
      <c r="G39" s="146"/>
      <c r="H39" s="148"/>
      <c r="I39" s="147"/>
      <c r="J39" s="22"/>
      <c r="K39" s="21" t="str">
        <f>CONCATENATE("  ",'Agent Information'!$C$6)</f>
        <v>  Login to your account and select Wake-Up Money</v>
      </c>
      <c r="L39" s="22"/>
      <c r="M39" s="22"/>
      <c r="N39" s="22"/>
      <c r="O39" s="145" t="str">
        <f>'Agent Information'!$C$10</f>
        <v> </v>
      </c>
      <c r="P39" s="146"/>
      <c r="Q39" s="148"/>
      <c r="R39" s="147"/>
    </row>
    <row r="40" spans="1:18" s="13" customFormat="1" ht="12.75">
      <c r="A40" s="22"/>
      <c r="B40" s="21" t="str">
        <f>CONCATENATE("  ",'Agent Information'!$C$7)</f>
        <v>  -&gt; Download and Customize option</v>
      </c>
      <c r="C40" s="22"/>
      <c r="D40" s="22"/>
      <c r="E40" s="22"/>
      <c r="F40" s="145" t="str">
        <f>'Agent Information'!$C$11</f>
        <v> </v>
      </c>
      <c r="G40" s="146"/>
      <c r="H40" s="148"/>
      <c r="I40" s="147"/>
      <c r="J40" s="22"/>
      <c r="K40" s="21" t="str">
        <f>CONCATENATE("  ",'Agent Information'!$C$7)</f>
        <v>  -&gt; Download and Customize option</v>
      </c>
      <c r="L40" s="22"/>
      <c r="M40" s="22"/>
      <c r="N40" s="22"/>
      <c r="O40" s="145" t="str">
        <f>'Agent Information'!$C$11</f>
        <v> </v>
      </c>
      <c r="P40" s="146"/>
      <c r="Q40" s="148"/>
      <c r="R40" s="147"/>
    </row>
    <row r="41" spans="1:17" s="13" customFormat="1" ht="12.75">
      <c r="A41" s="22"/>
      <c r="B41" s="25"/>
      <c r="C41" s="26"/>
      <c r="D41" s="26"/>
      <c r="E41" s="26"/>
      <c r="F41" s="26"/>
      <c r="G41" s="26"/>
      <c r="H41" s="27"/>
      <c r="I41" s="22"/>
      <c r="J41" s="22"/>
      <c r="K41" s="25"/>
      <c r="L41" s="26"/>
      <c r="M41" s="26"/>
      <c r="N41" s="26"/>
      <c r="O41" s="26"/>
      <c r="P41" s="26"/>
      <c r="Q41" s="27"/>
    </row>
    <row r="42" spans="1:14" s="13" customFormat="1" ht="12.75">
      <c r="A42" s="22"/>
      <c r="B42" s="22"/>
      <c r="C42" s="22"/>
      <c r="D42" s="22"/>
      <c r="E42" s="22"/>
      <c r="F42" s="22"/>
      <c r="H42" s="22"/>
      <c r="I42" s="22"/>
      <c r="J42" s="22"/>
      <c r="K42" s="22"/>
      <c r="L42" s="22"/>
      <c r="M42" s="22"/>
      <c r="N42" s="22"/>
    </row>
    <row r="43" spans="1:14" s="13" customFormat="1" ht="12.75">
      <c r="A43" s="22"/>
      <c r="B43" s="22"/>
      <c r="C43" s="22"/>
      <c r="D43" s="22"/>
      <c r="E43" s="22"/>
      <c r="F43" s="22"/>
      <c r="H43" s="22"/>
      <c r="I43" s="22"/>
      <c r="J43" s="22"/>
      <c r="K43" s="22"/>
      <c r="L43" s="22"/>
      <c r="M43" s="22"/>
      <c r="N43" s="22"/>
    </row>
    <row r="44" spans="1:14" s="13" customFormat="1" ht="7.5" customHeight="1">
      <c r="A44" s="22"/>
      <c r="B44" s="24"/>
      <c r="C44" s="22"/>
      <c r="D44" s="22"/>
      <c r="E44" s="22"/>
      <c r="F44" s="22"/>
      <c r="H44" s="22"/>
      <c r="I44" s="22"/>
      <c r="J44" s="22"/>
      <c r="K44" s="24"/>
      <c r="L44" s="22"/>
      <c r="M44" s="22"/>
      <c r="N44" s="22"/>
    </row>
    <row r="45" spans="1:17" s="13" customFormat="1" ht="7.5" customHeight="1">
      <c r="A45" s="22"/>
      <c r="B45" s="24"/>
      <c r="C45" s="22"/>
      <c r="D45" s="22"/>
      <c r="E45" s="22"/>
      <c r="F45" s="22"/>
      <c r="G45" s="22"/>
      <c r="H45" s="22"/>
      <c r="I45" s="22"/>
      <c r="J45" s="22"/>
      <c r="K45" s="24"/>
      <c r="L45" s="22"/>
      <c r="M45" s="22"/>
      <c r="N45" s="22"/>
      <c r="O45" s="22"/>
      <c r="P45" s="22"/>
      <c r="Q45" s="22"/>
    </row>
    <row r="46" s="2" customFormat="1" ht="15.75"/>
  </sheetData>
  <sheetProtection password="84DB" sheet="1" objects="1" scenarios="1" selectLockedCells="1" selectUnlockedCells="1"/>
  <printOptions/>
  <pageMargins left="0.75" right="0.75" top="1" bottom="1" header="0.5" footer="0.5"/>
  <pageSetup horizontalDpi="300" verticalDpi="300" orientation="portrait"/>
  <headerFooter alignWithMargins="0">
    <oddFooter>&amp;L&amp;D&amp;C&amp;"Impact,Regular"&amp;14Wake-Up Money&amp;R&amp;"Impact,Regular"&amp;14www.Focus1st.com</oddFooter>
  </headerFooter>
  <ignoredErrors>
    <ignoredError sqref="D25:H25 M25:Q2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C8" sqref="C8"/>
    </sheetView>
  </sheetViews>
  <sheetFormatPr defaultColWidth="11.57421875" defaultRowHeight="12.75"/>
  <cols>
    <col min="1" max="1" width="11.421875" style="133" customWidth="1"/>
    <col min="2" max="2" width="17.421875" style="133" customWidth="1"/>
    <col min="3" max="3" width="43.421875" style="133" customWidth="1"/>
    <col min="4" max="16384" width="11.421875" style="133" customWidth="1"/>
  </cols>
  <sheetData>
    <row r="2" ht="12.75">
      <c r="B2" s="132" t="s">
        <v>75</v>
      </c>
    </row>
    <row r="4" spans="2:3" ht="15.75">
      <c r="B4" s="133" t="s">
        <v>69</v>
      </c>
      <c r="C4" s="134" t="s">
        <v>95</v>
      </c>
    </row>
    <row r="5" spans="2:3" ht="12.75">
      <c r="B5" s="133" t="s">
        <v>70</v>
      </c>
      <c r="C5" s="135" t="s">
        <v>96</v>
      </c>
    </row>
    <row r="6" spans="2:3" ht="12.75">
      <c r="B6" s="133" t="s">
        <v>67</v>
      </c>
      <c r="C6" s="135" t="s">
        <v>97</v>
      </c>
    </row>
    <row r="7" spans="2:3" ht="12.75">
      <c r="B7" s="133" t="s">
        <v>68</v>
      </c>
      <c r="C7" s="144" t="s">
        <v>98</v>
      </c>
    </row>
    <row r="8" spans="2:3" ht="12.75">
      <c r="B8" s="140" t="s">
        <v>71</v>
      </c>
      <c r="C8" s="136" t="s">
        <v>99</v>
      </c>
    </row>
    <row r="9" spans="2:3" ht="12.75">
      <c r="B9" s="140" t="s">
        <v>72</v>
      </c>
      <c r="C9" s="136" t="s">
        <v>99</v>
      </c>
    </row>
    <row r="10" spans="2:3" ht="12.75">
      <c r="B10" s="140" t="s">
        <v>73</v>
      </c>
      <c r="C10" s="136" t="s">
        <v>99</v>
      </c>
    </row>
    <row r="11" spans="2:3" ht="12.75">
      <c r="B11" s="140" t="s">
        <v>74</v>
      </c>
      <c r="C11" s="149" t="s">
        <v>99</v>
      </c>
    </row>
    <row r="14" spans="2:3" ht="12.75">
      <c r="B14" s="164" t="s">
        <v>90</v>
      </c>
      <c r="C14" s="164"/>
    </row>
    <row r="15" spans="2:3" ht="12.75">
      <c r="B15" s="164"/>
      <c r="C15" s="164"/>
    </row>
  </sheetData>
  <sheetProtection password="D115" sheet="1" objects="1" scenarios="1" selectLockedCells="1" selectUnlockedCells="1"/>
  <mergeCells count="1">
    <mergeCell ref="B14:C15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Group, Inc.</Company>
  <HyperlinkBase>www.thegroupinc.com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"Wake-Up Money" examples</dc:title>
  <dc:subject>Investor Information</dc:subject>
  <dc:creator>Tim DeLeon</dc:creator>
  <cp:keywords/>
  <dc:description>Tim can be reached at 970-377-6040</dc:description>
  <cp:lastModifiedBy>Kasey Villareal</cp:lastModifiedBy>
  <cp:lastPrinted>2012-01-04T14:50:49Z</cp:lastPrinted>
  <dcterms:created xsi:type="dcterms:W3CDTF">1999-12-14T20:46:40Z</dcterms:created>
  <dcterms:modified xsi:type="dcterms:W3CDTF">2024-01-02T18:04:14Z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